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drawings/drawing3.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drawings/drawing4.xml" ContentType="application/vnd.openxmlformats-officedocument.drawing+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5.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drawings/drawing6.xml" ContentType="application/vnd.openxmlformats-officedocument.drawing+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drawings/drawing7.xml" ContentType="application/vnd.openxmlformats-officedocument.drawing+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0" yWindow="0" windowWidth="25590" windowHeight="16050" tabRatio="500" firstSheet="1" activeTab="3"/>
  </bookViews>
  <sheets>
    <sheet name="Introduction" sheetId="7" r:id="rId1"/>
    <sheet name="MgSO4" sheetId="1" r:id="rId2"/>
    <sheet name="Oxytocin" sheetId="2" r:id="rId3"/>
    <sheet name="Misoprostol" sheetId="3" r:id="rId4"/>
    <sheet name="MgSO4 Cost" sheetId="4" r:id="rId5"/>
    <sheet name="Oxytocin Cost" sheetId="5" r:id="rId6"/>
    <sheet name="Misoprostol Cost" sheetId="6" r:id="rId7"/>
  </sheets>
  <calcPr calcId="145621"/>
  <extLst>
    <ext xmlns:mx="http://schemas.microsoft.com/office/mac/excel/2008/main" uri="{7523E5D3-25F3-A5E0-1632-64F254C22452}">
      <mx:ArchID Flags="2"/>
    </ext>
  </extLst>
</workbook>
</file>

<file path=xl/calcChain.xml><?xml version="1.0" encoding="utf-8"?>
<calcChain xmlns="http://schemas.openxmlformats.org/spreadsheetml/2006/main">
  <c r="D45" i="4" l="1"/>
  <c r="D43" i="5"/>
  <c r="D37" i="6"/>
  <c r="D39" i="6"/>
  <c r="D38" i="6"/>
  <c r="D45" i="5"/>
  <c r="D44" i="5"/>
  <c r="D47" i="4"/>
  <c r="D46" i="4"/>
  <c r="G19" i="1"/>
  <c r="G22" i="1"/>
  <c r="G170" i="1" s="1"/>
  <c r="G32" i="1"/>
  <c r="G50" i="1" s="1"/>
  <c r="P121" i="1" s="1"/>
  <c r="G23" i="1"/>
  <c r="G51" i="1" s="1"/>
  <c r="O122" i="1" s="1"/>
  <c r="G30" i="1"/>
  <c r="G41" i="1" s="1"/>
  <c r="F121" i="1" s="1"/>
  <c r="P16" i="6"/>
  <c r="G16" i="5"/>
  <c r="G18" i="5"/>
  <c r="E37" i="5"/>
  <c r="E38" i="5"/>
  <c r="E39" i="5"/>
  <c r="P16" i="5"/>
  <c r="P18" i="5"/>
  <c r="P19" i="5"/>
  <c r="G16" i="4"/>
  <c r="G24" i="4"/>
  <c r="G93" i="4" s="1"/>
  <c r="G21" i="4"/>
  <c r="G92" i="4" s="1"/>
  <c r="G18" i="4"/>
  <c r="G25" i="4"/>
  <c r="G61" i="4" s="1"/>
  <c r="G22" i="4"/>
  <c r="G60" i="4" s="1"/>
  <c r="P16" i="4"/>
  <c r="P21" i="4"/>
  <c r="P92" i="4" s="1"/>
  <c r="P24" i="4"/>
  <c r="P93" i="4" s="1"/>
  <c r="P18" i="4"/>
  <c r="P22" i="4"/>
  <c r="P60" i="4" s="1"/>
  <c r="P25" i="4"/>
  <c r="P61" i="4" s="1"/>
  <c r="P19" i="4"/>
  <c r="E19" i="1"/>
  <c r="E22" i="1"/>
  <c r="E170" i="1" s="1"/>
  <c r="F19" i="1"/>
  <c r="F22" i="1"/>
  <c r="F170" i="1" s="1"/>
  <c r="E23" i="1"/>
  <c r="E51" i="1" s="1"/>
  <c r="F23" i="1"/>
  <c r="F51" i="1" s="1"/>
  <c r="O105" i="1" s="1"/>
  <c r="E30" i="1"/>
  <c r="E41" i="1" s="1"/>
  <c r="F30" i="1"/>
  <c r="F41" i="1" s="1"/>
  <c r="F104" i="1" s="1"/>
  <c r="G16" i="6"/>
  <c r="G18" i="6" s="1"/>
  <c r="G19" i="5"/>
  <c r="E16" i="4"/>
  <c r="E18" i="4"/>
  <c r="E25" i="4"/>
  <c r="E61" i="4" s="1"/>
  <c r="F16" i="4"/>
  <c r="F18" i="4"/>
  <c r="F25" i="4"/>
  <c r="F61" i="4" s="1"/>
  <c r="E24" i="4"/>
  <c r="E93" i="4" s="1"/>
  <c r="F24" i="4"/>
  <c r="F93" i="4" s="1"/>
  <c r="E22" i="4"/>
  <c r="E60" i="4" s="1"/>
  <c r="F22" i="4"/>
  <c r="F60" i="4" s="1"/>
  <c r="E21" i="4"/>
  <c r="E92" i="4" s="1"/>
  <c r="F21" i="4"/>
  <c r="F92" i="4" s="1"/>
  <c r="E19" i="4"/>
  <c r="F19" i="4"/>
  <c r="G19" i="4"/>
  <c r="G19" i="3"/>
  <c r="G21" i="3"/>
  <c r="G22" i="3" s="1"/>
  <c r="G33" i="3"/>
  <c r="G36" i="3" s="1"/>
  <c r="F102" i="3"/>
  <c r="AI102" i="3"/>
  <c r="E19" i="3"/>
  <c r="E33" i="3"/>
  <c r="E36" i="3" s="1"/>
  <c r="E118" i="3"/>
  <c r="F19" i="3"/>
  <c r="F33" i="3"/>
  <c r="F36" i="3" s="1"/>
  <c r="E21" i="3"/>
  <c r="F21" i="3"/>
  <c r="D19" i="3"/>
  <c r="D33" i="3"/>
  <c r="D36" i="3" s="1"/>
  <c r="G19" i="2"/>
  <c r="G44" i="2" s="1"/>
  <c r="F19" i="2"/>
  <c r="F44" i="2" s="1"/>
  <c r="E19" i="2"/>
  <c r="E44" i="2" s="1"/>
  <c r="E21" i="2"/>
  <c r="F21" i="2"/>
  <c r="G21" i="2"/>
  <c r="G22" i="2" s="1"/>
  <c r="H16" i="4"/>
  <c r="F32" i="1"/>
  <c r="F50" i="1" s="1"/>
  <c r="P104" i="1" s="1"/>
  <c r="E32" i="1"/>
  <c r="E50" i="1" s="1"/>
  <c r="E59" i="1"/>
  <c r="F59" i="1"/>
  <c r="G59" i="1"/>
  <c r="D21" i="3"/>
  <c r="E16" i="6"/>
  <c r="E18" i="6"/>
  <c r="E19" i="6"/>
  <c r="E33" i="6"/>
  <c r="F16" i="6"/>
  <c r="F18" i="6"/>
  <c r="F19" i="6"/>
  <c r="H16" i="6"/>
  <c r="H18" i="6"/>
  <c r="H19" i="6"/>
  <c r="I16" i="6"/>
  <c r="I18" i="6"/>
  <c r="I19" i="6"/>
  <c r="J16" i="6"/>
  <c r="J18" i="6"/>
  <c r="J19" i="6"/>
  <c r="K16" i="6"/>
  <c r="K18" i="6"/>
  <c r="K19" i="6"/>
  <c r="L16" i="6"/>
  <c r="L18" i="6"/>
  <c r="L19" i="6"/>
  <c r="M16" i="6"/>
  <c r="M18" i="6"/>
  <c r="M19" i="6"/>
  <c r="N16" i="6"/>
  <c r="N18" i="6"/>
  <c r="N19" i="6"/>
  <c r="O16" i="6"/>
  <c r="O18" i="6"/>
  <c r="O19" i="6"/>
  <c r="E32" i="6"/>
  <c r="D16" i="6"/>
  <c r="D18" i="6"/>
  <c r="D19" i="6"/>
  <c r="E16" i="5"/>
  <c r="F16" i="5"/>
  <c r="H16" i="5"/>
  <c r="I16" i="5"/>
  <c r="J16" i="5"/>
  <c r="K16" i="5"/>
  <c r="L16" i="5"/>
  <c r="M16" i="5"/>
  <c r="N16" i="5"/>
  <c r="O16" i="5"/>
  <c r="D16" i="5"/>
  <c r="E18" i="5"/>
  <c r="F18" i="5"/>
  <c r="H18" i="5"/>
  <c r="I18" i="5"/>
  <c r="J18" i="5"/>
  <c r="K18" i="5"/>
  <c r="L18" i="5"/>
  <c r="M18" i="5"/>
  <c r="N18" i="5"/>
  <c r="O18" i="5"/>
  <c r="D18" i="5"/>
  <c r="H21" i="4"/>
  <c r="I16" i="4"/>
  <c r="I21" i="4"/>
  <c r="J16" i="4"/>
  <c r="J21" i="4"/>
  <c r="K16" i="4"/>
  <c r="K21" i="4"/>
  <c r="L16" i="4"/>
  <c r="L21" i="4"/>
  <c r="M16" i="4"/>
  <c r="M21" i="4"/>
  <c r="N16" i="4"/>
  <c r="N21" i="4"/>
  <c r="O16" i="4"/>
  <c r="O21" i="4"/>
  <c r="H24" i="4"/>
  <c r="I24" i="4"/>
  <c r="J24" i="4"/>
  <c r="K24" i="4"/>
  <c r="L24" i="4"/>
  <c r="M24" i="4"/>
  <c r="N24" i="4"/>
  <c r="O24" i="4"/>
  <c r="D16" i="4"/>
  <c r="D21" i="4"/>
  <c r="D24" i="4"/>
  <c r="H18" i="4"/>
  <c r="H22" i="4"/>
  <c r="I18" i="4"/>
  <c r="I22" i="4"/>
  <c r="J18" i="4"/>
  <c r="J22" i="4"/>
  <c r="K18" i="4"/>
  <c r="K22" i="4"/>
  <c r="L18" i="4"/>
  <c r="L22" i="4"/>
  <c r="M18" i="4"/>
  <c r="M22" i="4"/>
  <c r="N18" i="4"/>
  <c r="N22" i="4"/>
  <c r="O18" i="4"/>
  <c r="O22" i="4"/>
  <c r="H25" i="4"/>
  <c r="I25" i="4"/>
  <c r="J25" i="4"/>
  <c r="K25" i="4"/>
  <c r="L25" i="4"/>
  <c r="M25" i="4"/>
  <c r="N25" i="4"/>
  <c r="O25" i="4"/>
  <c r="D18" i="4"/>
  <c r="D22" i="4"/>
  <c r="D25" i="4"/>
  <c r="D125" i="3"/>
  <c r="D19" i="2"/>
  <c r="D19" i="1"/>
  <c r="D22" i="1"/>
  <c r="D32" i="1"/>
  <c r="D50" i="1" s="1"/>
  <c r="P71" i="1"/>
  <c r="D23" i="1"/>
  <c r="D30" i="1"/>
  <c r="D41" i="1" s="1"/>
  <c r="D19" i="5"/>
  <c r="E19" i="5"/>
  <c r="F19" i="5"/>
  <c r="H19" i="5"/>
  <c r="I19" i="5"/>
  <c r="J19" i="5"/>
  <c r="K19" i="5"/>
  <c r="L19" i="5"/>
  <c r="M19" i="5"/>
  <c r="N19" i="5"/>
  <c r="O19" i="5"/>
  <c r="D19" i="4"/>
  <c r="H19" i="4"/>
  <c r="I19" i="4"/>
  <c r="J19" i="4"/>
  <c r="K19" i="4"/>
  <c r="L19" i="4"/>
  <c r="M19" i="4"/>
  <c r="N19" i="4"/>
  <c r="O19" i="4"/>
  <c r="D49" i="4"/>
  <c r="D50" i="4"/>
  <c r="D52" i="4"/>
  <c r="D53" i="4"/>
  <c r="D17" i="3"/>
  <c r="E17" i="3"/>
  <c r="F17" i="3"/>
  <c r="F52" i="3"/>
  <c r="AI52" i="3"/>
  <c r="D54" i="3"/>
  <c r="AE54" i="3"/>
  <c r="F55" i="3"/>
  <c r="AI55" i="3"/>
  <c r="F68" i="3"/>
  <c r="AI68" i="3"/>
  <c r="D70" i="3"/>
  <c r="AE70" i="3"/>
  <c r="F71" i="3"/>
  <c r="AI71" i="3"/>
  <c r="F85" i="3"/>
  <c r="AI85" i="3"/>
  <c r="D87" i="3"/>
  <c r="AE87" i="3"/>
  <c r="F88" i="3"/>
  <c r="AI88" i="3"/>
  <c r="E119" i="3"/>
  <c r="D17" i="2"/>
  <c r="E17" i="2"/>
  <c r="F17" i="2"/>
  <c r="D21" i="2"/>
  <c r="D22" i="2" s="1"/>
  <c r="AA113" i="1"/>
  <c r="AA112" i="1"/>
  <c r="AB112" i="1"/>
  <c r="AC112" i="1"/>
  <c r="AC104" i="1"/>
  <c r="P87" i="1"/>
  <c r="F87" i="1"/>
  <c r="O88" i="1"/>
  <c r="N88" i="1"/>
  <c r="P89" i="1"/>
  <c r="AA97" i="1"/>
  <c r="AA96" i="1"/>
  <c r="AA95" i="1"/>
  <c r="AB95" i="1"/>
  <c r="AC95" i="1"/>
  <c r="AC87" i="1"/>
  <c r="F71" i="1"/>
  <c r="AA77" i="1"/>
  <c r="AB77" i="1"/>
  <c r="AC77" i="1"/>
  <c r="AC69" i="1"/>
  <c r="D59" i="1"/>
  <c r="F17" i="1"/>
  <c r="E17" i="1"/>
  <c r="D17" i="1"/>
  <c r="D51" i="1" l="1"/>
  <c r="D42" i="1"/>
  <c r="E72" i="1" s="1"/>
  <c r="O72" i="1"/>
  <c r="N72" i="1"/>
  <c r="D170" i="1"/>
  <c r="D169" i="1"/>
  <c r="D166" i="1"/>
  <c r="D165" i="1"/>
  <c r="D160" i="1"/>
  <c r="D159" i="1"/>
  <c r="D156" i="1"/>
  <c r="D155" i="1"/>
  <c r="D52" i="1"/>
  <c r="D43" i="1"/>
  <c r="D44" i="2"/>
  <c r="D34" i="2"/>
  <c r="D61" i="4"/>
  <c r="D59" i="4"/>
  <c r="D60" i="4"/>
  <c r="D58" i="4"/>
  <c r="O61" i="4"/>
  <c r="O59" i="4"/>
  <c r="N61" i="4"/>
  <c r="N59" i="4"/>
  <c r="M61" i="4"/>
  <c r="M59" i="4"/>
  <c r="L61" i="4"/>
  <c r="L59" i="4"/>
  <c r="K61" i="4"/>
  <c r="K59" i="4"/>
  <c r="J61" i="4"/>
  <c r="J59" i="4"/>
  <c r="I61" i="4"/>
  <c r="I59" i="4"/>
  <c r="H61" i="4"/>
  <c r="H59" i="4"/>
  <c r="O60" i="4"/>
  <c r="O58" i="4"/>
  <c r="N60" i="4"/>
  <c r="N58" i="4"/>
  <c r="M60" i="4"/>
  <c r="M58" i="4"/>
  <c r="L60" i="4"/>
  <c r="L58" i="4"/>
  <c r="K60" i="4"/>
  <c r="K58" i="4"/>
  <c r="J60" i="4"/>
  <c r="J58" i="4"/>
  <c r="I60" i="4"/>
  <c r="I58" i="4"/>
  <c r="H60" i="4"/>
  <c r="H58" i="4"/>
  <c r="D93" i="4"/>
  <c r="D91" i="4"/>
  <c r="D92" i="4"/>
  <c r="D90" i="4"/>
  <c r="O93" i="4"/>
  <c r="O91" i="4"/>
  <c r="N93" i="4"/>
  <c r="N91" i="4"/>
  <c r="M93" i="4"/>
  <c r="M91" i="4"/>
  <c r="L93" i="4"/>
  <c r="L91" i="4"/>
  <c r="K93" i="4"/>
  <c r="K91" i="4"/>
  <c r="J93" i="4"/>
  <c r="J91" i="4"/>
  <c r="I93" i="4"/>
  <c r="I91" i="4"/>
  <c r="H93" i="4"/>
  <c r="H91" i="4"/>
  <c r="O92" i="4"/>
  <c r="O90" i="4"/>
  <c r="N92" i="4"/>
  <c r="N90" i="4"/>
  <c r="M92" i="4"/>
  <c r="M90" i="4"/>
  <c r="L92" i="4"/>
  <c r="L90" i="4"/>
  <c r="K92" i="4"/>
  <c r="K90" i="4"/>
  <c r="J92" i="4"/>
  <c r="J90" i="4"/>
  <c r="I92" i="4"/>
  <c r="I90" i="4"/>
  <c r="H92" i="4"/>
  <c r="H90" i="4"/>
  <c r="D55" i="5"/>
  <c r="D54" i="5"/>
  <c r="D53" i="5"/>
  <c r="D52" i="5"/>
  <c r="D51" i="5"/>
  <c r="O55" i="5"/>
  <c r="O54" i="5"/>
  <c r="O53" i="5"/>
  <c r="O52" i="5"/>
  <c r="O51" i="5"/>
  <c r="N55" i="5"/>
  <c r="N54" i="5"/>
  <c r="N53" i="5"/>
  <c r="N52" i="5"/>
  <c r="N51" i="5"/>
  <c r="M55" i="5"/>
  <c r="M54" i="5"/>
  <c r="M53" i="5"/>
  <c r="M52" i="5"/>
  <c r="M51" i="5"/>
  <c r="L55" i="5"/>
  <c r="L54" i="5"/>
  <c r="L53" i="5"/>
  <c r="L52" i="5"/>
  <c r="L51" i="5"/>
  <c r="K55" i="5"/>
  <c r="K54" i="5"/>
  <c r="K53" i="5"/>
  <c r="K52" i="5"/>
  <c r="K51" i="5"/>
  <c r="J55" i="5"/>
  <c r="J54" i="5"/>
  <c r="J53" i="5"/>
  <c r="J52" i="5"/>
  <c r="J51" i="5"/>
  <c r="I55" i="5"/>
  <c r="I54" i="5"/>
  <c r="I53" i="5"/>
  <c r="I52" i="5"/>
  <c r="I51" i="5"/>
  <c r="H55" i="5"/>
  <c r="H54" i="5"/>
  <c r="H53" i="5"/>
  <c r="H52" i="5"/>
  <c r="H51" i="5"/>
  <c r="F55" i="5"/>
  <c r="F54" i="5"/>
  <c r="F53" i="5"/>
  <c r="F52" i="5"/>
  <c r="F51" i="5"/>
  <c r="E55" i="5"/>
  <c r="E54" i="5"/>
  <c r="E53" i="5"/>
  <c r="E52" i="5"/>
  <c r="E51" i="5"/>
  <c r="D64" i="5"/>
  <c r="D63" i="5"/>
  <c r="D62" i="5"/>
  <c r="D61" i="5"/>
  <c r="D60" i="5"/>
  <c r="O64" i="5"/>
  <c r="O63" i="5"/>
  <c r="O62" i="5"/>
  <c r="O61" i="5"/>
  <c r="O60" i="5"/>
  <c r="N64" i="5"/>
  <c r="N63" i="5"/>
  <c r="N62" i="5"/>
  <c r="N61" i="5"/>
  <c r="N60" i="5"/>
  <c r="M64" i="5"/>
  <c r="M63" i="5"/>
  <c r="M62" i="5"/>
  <c r="M61" i="5"/>
  <c r="M60" i="5"/>
  <c r="L64" i="5"/>
  <c r="L63" i="5"/>
  <c r="L62" i="5"/>
  <c r="L61" i="5"/>
  <c r="L60" i="5"/>
  <c r="K64" i="5"/>
  <c r="K63" i="5"/>
  <c r="K62" i="5"/>
  <c r="K61" i="5"/>
  <c r="K60" i="5"/>
  <c r="J64" i="5"/>
  <c r="J63" i="5"/>
  <c r="J62" i="5"/>
  <c r="J61" i="5"/>
  <c r="J60" i="5"/>
  <c r="I64" i="5"/>
  <c r="I63" i="5"/>
  <c r="I62" i="5"/>
  <c r="I61" i="5"/>
  <c r="I60" i="5"/>
  <c r="H64" i="5"/>
  <c r="H63" i="5"/>
  <c r="H62" i="5"/>
  <c r="H61" i="5"/>
  <c r="H60" i="5"/>
  <c r="F64" i="5"/>
  <c r="F63" i="5"/>
  <c r="F62" i="5"/>
  <c r="F61" i="5"/>
  <c r="F60" i="5"/>
  <c r="E64" i="5"/>
  <c r="E63" i="5"/>
  <c r="E62" i="5"/>
  <c r="E61" i="5"/>
  <c r="E60" i="5"/>
  <c r="D53" i="6"/>
  <c r="D52" i="6"/>
  <c r="D47" i="6"/>
  <c r="D46" i="6"/>
  <c r="O53" i="6"/>
  <c r="O52" i="6"/>
  <c r="O47" i="6"/>
  <c r="O46" i="6"/>
  <c r="N53" i="6"/>
  <c r="N52" i="6"/>
  <c r="N47" i="6"/>
  <c r="N46" i="6"/>
  <c r="M53" i="6"/>
  <c r="M52" i="6"/>
  <c r="M47" i="6"/>
  <c r="M46" i="6"/>
  <c r="L53" i="6"/>
  <c r="L52" i="6"/>
  <c r="L47" i="6"/>
  <c r="L46" i="6"/>
  <c r="K53" i="6"/>
  <c r="K52" i="6"/>
  <c r="K47" i="6"/>
  <c r="K46" i="6"/>
  <c r="J53" i="6"/>
  <c r="J52" i="6"/>
  <c r="J47" i="6"/>
  <c r="J46" i="6"/>
  <c r="I53" i="6"/>
  <c r="I52" i="6"/>
  <c r="I47" i="6"/>
  <c r="I46" i="6"/>
  <c r="H53" i="6"/>
  <c r="H52" i="6"/>
  <c r="H47" i="6"/>
  <c r="H46" i="6"/>
  <c r="F53" i="6"/>
  <c r="F52" i="6"/>
  <c r="F47" i="6"/>
  <c r="F46" i="6"/>
  <c r="E53" i="6"/>
  <c r="E52" i="6"/>
  <c r="E47" i="6"/>
  <c r="E46" i="6"/>
  <c r="D22" i="3"/>
  <c r="D41" i="3"/>
  <c r="N105" i="1"/>
  <c r="E46" i="2"/>
  <c r="E45" i="2"/>
  <c r="E127" i="2"/>
  <c r="F46" i="2"/>
  <c r="F45" i="2"/>
  <c r="F127" i="2"/>
  <c r="G46" i="2"/>
  <c r="G45" i="2"/>
  <c r="G127" i="2"/>
  <c r="F125" i="3"/>
  <c r="E125" i="3"/>
  <c r="D104" i="3"/>
  <c r="G125" i="3"/>
  <c r="F106" i="4"/>
  <c r="G115" i="4" s="1"/>
  <c r="G146" i="4" s="1"/>
  <c r="F105" i="4"/>
  <c r="F115" i="4" s="1"/>
  <c r="F146" i="4" s="1"/>
  <c r="E106" i="4"/>
  <c r="G113" i="4" s="1"/>
  <c r="G144" i="4" s="1"/>
  <c r="E105" i="4"/>
  <c r="F113" i="4" s="1"/>
  <c r="F144" i="4" s="1"/>
  <c r="F74" i="4"/>
  <c r="G83" i="4" s="1"/>
  <c r="G129" i="4" s="1"/>
  <c r="F73" i="4"/>
  <c r="F83" i="4" s="1"/>
  <c r="F129" i="4" s="1"/>
  <c r="E74" i="4"/>
  <c r="G81" i="4" s="1"/>
  <c r="G127" i="4" s="1"/>
  <c r="E73" i="4"/>
  <c r="F81" i="4" s="1"/>
  <c r="F127" i="4" s="1"/>
  <c r="F104" i="4"/>
  <c r="G114" i="4" s="1"/>
  <c r="G145" i="4" s="1"/>
  <c r="F103" i="4"/>
  <c r="F114" i="4" s="1"/>
  <c r="F145" i="4" s="1"/>
  <c r="E104" i="4"/>
  <c r="G112" i="4" s="1"/>
  <c r="G143" i="4" s="1"/>
  <c r="E103" i="4"/>
  <c r="F112" i="4" s="1"/>
  <c r="F143" i="4" s="1"/>
  <c r="F72" i="4"/>
  <c r="G82" i="4" s="1"/>
  <c r="G128" i="4" s="1"/>
  <c r="F71" i="4"/>
  <c r="F82" i="4" s="1"/>
  <c r="F128" i="4" s="1"/>
  <c r="E72" i="4"/>
  <c r="G80" i="4" s="1"/>
  <c r="G126" i="4" s="1"/>
  <c r="E71" i="4"/>
  <c r="F80" i="4" s="1"/>
  <c r="F126" i="4" s="1"/>
  <c r="P72" i="4"/>
  <c r="P71" i="4"/>
  <c r="P74" i="4"/>
  <c r="P73" i="4"/>
  <c r="P104" i="4"/>
  <c r="P103" i="4"/>
  <c r="P106" i="4"/>
  <c r="P105" i="4"/>
  <c r="G74" i="4"/>
  <c r="G85" i="4" s="1"/>
  <c r="G131" i="4" s="1"/>
  <c r="G73" i="4"/>
  <c r="F85" i="4" s="1"/>
  <c r="F131" i="4" s="1"/>
  <c r="G72" i="4"/>
  <c r="G84" i="4" s="1"/>
  <c r="G130" i="4" s="1"/>
  <c r="G71" i="4"/>
  <c r="F84" i="4" s="1"/>
  <c r="F130" i="4" s="1"/>
  <c r="G106" i="4"/>
  <c r="G117" i="4" s="1"/>
  <c r="G148" i="4" s="1"/>
  <c r="G105" i="4"/>
  <c r="F117" i="4" s="1"/>
  <c r="F148" i="4" s="1"/>
  <c r="G104" i="4"/>
  <c r="G116" i="4" s="1"/>
  <c r="G147" i="4" s="1"/>
  <c r="G103" i="4"/>
  <c r="F116" i="4" s="1"/>
  <c r="F147" i="4" s="1"/>
  <c r="AB129" i="1"/>
  <c r="AA130" i="1"/>
  <c r="N122" i="1"/>
  <c r="AA129" i="1"/>
  <c r="AC129" i="1" s="1"/>
  <c r="AC121" i="1"/>
  <c r="F22" i="2"/>
  <c r="E22" i="2"/>
  <c r="F22" i="3"/>
  <c r="E22" i="3"/>
  <c r="G19" i="6"/>
  <c r="P55" i="5"/>
  <c r="P54" i="5"/>
  <c r="P53" i="5"/>
  <c r="P52" i="5"/>
  <c r="P51" i="5"/>
  <c r="P64" i="5"/>
  <c r="P63" i="5"/>
  <c r="P62" i="5"/>
  <c r="P61" i="5"/>
  <c r="P60" i="5"/>
  <c r="G55" i="5"/>
  <c r="G54" i="5"/>
  <c r="G53" i="5"/>
  <c r="G52" i="5"/>
  <c r="G51" i="5"/>
  <c r="G64" i="5"/>
  <c r="G63" i="5"/>
  <c r="G62" i="5"/>
  <c r="G61" i="5"/>
  <c r="G60" i="5"/>
  <c r="P18" i="6"/>
  <c r="P19" i="6" s="1"/>
  <c r="G42" i="1"/>
  <c r="F42" i="1"/>
  <c r="E42" i="1"/>
  <c r="G43" i="1"/>
  <c r="F43" i="1"/>
  <c r="E43" i="1"/>
  <c r="G52" i="1"/>
  <c r="F52" i="1"/>
  <c r="E52" i="1"/>
  <c r="G155" i="1"/>
  <c r="F155" i="1"/>
  <c r="E155" i="1"/>
  <c r="G156" i="1"/>
  <c r="F156" i="1"/>
  <c r="E156" i="1"/>
  <c r="G159" i="1"/>
  <c r="F159" i="1"/>
  <c r="E159" i="1"/>
  <c r="G160" i="1"/>
  <c r="G180" i="1" s="1"/>
  <c r="F160" i="1"/>
  <c r="F180" i="1" s="1"/>
  <c r="E160" i="1"/>
  <c r="E180" i="1" s="1"/>
  <c r="G165" i="1"/>
  <c r="G175" i="1" s="1"/>
  <c r="F165" i="1"/>
  <c r="F175" i="1" s="1"/>
  <c r="E165" i="1"/>
  <c r="E175" i="1" s="1"/>
  <c r="G166" i="1"/>
  <c r="G176" i="1" s="1"/>
  <c r="F166" i="1"/>
  <c r="F176" i="1" s="1"/>
  <c r="E166" i="1"/>
  <c r="E176" i="1" s="1"/>
  <c r="G169" i="1"/>
  <c r="G179" i="1" s="1"/>
  <c r="F169" i="1"/>
  <c r="F179" i="1" s="1"/>
  <c r="E169" i="1"/>
  <c r="E179" i="1" s="1"/>
  <c r="G34" i="2"/>
  <c r="F34" i="2"/>
  <c r="E34" i="2"/>
  <c r="D34" i="3"/>
  <c r="G34" i="3"/>
  <c r="F34" i="3"/>
  <c r="E34" i="3"/>
  <c r="G41" i="3"/>
  <c r="F41" i="3"/>
  <c r="E41" i="3"/>
  <c r="P58" i="4"/>
  <c r="G58" i="4"/>
  <c r="F58" i="4"/>
  <c r="E58" i="4"/>
  <c r="P59" i="4"/>
  <c r="G59" i="4"/>
  <c r="F59" i="4"/>
  <c r="E59" i="4"/>
  <c r="P90" i="4"/>
  <c r="G90" i="4"/>
  <c r="F90" i="4"/>
  <c r="E90" i="4"/>
  <c r="P91" i="4"/>
  <c r="G91" i="4"/>
  <c r="F91" i="4"/>
  <c r="E91" i="4"/>
  <c r="P53" i="6" l="1"/>
  <c r="P52" i="6"/>
  <c r="P47" i="6"/>
  <c r="P46" i="6"/>
  <c r="E98" i="4"/>
  <c r="E112" i="4" s="1"/>
  <c r="E143" i="4" s="1"/>
  <c r="E97" i="4"/>
  <c r="D112" i="4" s="1"/>
  <c r="D143" i="4" s="1"/>
  <c r="F98" i="4"/>
  <c r="E114" i="4" s="1"/>
  <c r="E145" i="4" s="1"/>
  <c r="F97" i="4"/>
  <c r="D114" i="4" s="1"/>
  <c r="D145" i="4" s="1"/>
  <c r="G98" i="4"/>
  <c r="E116" i="4" s="1"/>
  <c r="E147" i="4" s="1"/>
  <c r="G97" i="4"/>
  <c r="D116" i="4" s="1"/>
  <c r="D147" i="4" s="1"/>
  <c r="P98" i="4"/>
  <c r="P97" i="4"/>
  <c r="E100" i="4"/>
  <c r="E113" i="4" s="1"/>
  <c r="E144" i="4" s="1"/>
  <c r="E99" i="4"/>
  <c r="D113" i="4" s="1"/>
  <c r="D144" i="4" s="1"/>
  <c r="F100" i="4"/>
  <c r="E115" i="4" s="1"/>
  <c r="E146" i="4" s="1"/>
  <c r="F99" i="4"/>
  <c r="D115" i="4" s="1"/>
  <c r="D146" i="4" s="1"/>
  <c r="G100" i="4"/>
  <c r="E117" i="4" s="1"/>
  <c r="E148" i="4" s="1"/>
  <c r="G99" i="4"/>
  <c r="D117" i="4" s="1"/>
  <c r="D148" i="4" s="1"/>
  <c r="P100" i="4"/>
  <c r="P99" i="4"/>
  <c r="E66" i="4"/>
  <c r="E80" i="4" s="1"/>
  <c r="E126" i="4" s="1"/>
  <c r="E65" i="4"/>
  <c r="D80" i="4" s="1"/>
  <c r="D126" i="4" s="1"/>
  <c r="F66" i="4"/>
  <c r="E82" i="4" s="1"/>
  <c r="E128" i="4" s="1"/>
  <c r="F65" i="4"/>
  <c r="D82" i="4" s="1"/>
  <c r="D128" i="4" s="1"/>
  <c r="G66" i="4"/>
  <c r="E84" i="4" s="1"/>
  <c r="E130" i="4" s="1"/>
  <c r="G65" i="4"/>
  <c r="D84" i="4" s="1"/>
  <c r="D130" i="4" s="1"/>
  <c r="P66" i="4"/>
  <c r="P65" i="4"/>
  <c r="E68" i="4"/>
  <c r="E81" i="4" s="1"/>
  <c r="E127" i="4" s="1"/>
  <c r="E67" i="4"/>
  <c r="D81" i="4" s="1"/>
  <c r="D127" i="4" s="1"/>
  <c r="F68" i="4"/>
  <c r="E83" i="4" s="1"/>
  <c r="E129" i="4" s="1"/>
  <c r="F67" i="4"/>
  <c r="D83" i="4" s="1"/>
  <c r="D129" i="4" s="1"/>
  <c r="G68" i="4"/>
  <c r="E85" i="4" s="1"/>
  <c r="E131" i="4" s="1"/>
  <c r="G67" i="4"/>
  <c r="D85" i="4" s="1"/>
  <c r="D131" i="4" s="1"/>
  <c r="P68" i="4"/>
  <c r="P67" i="4"/>
  <c r="E44" i="3"/>
  <c r="O70" i="3" s="1"/>
  <c r="E42" i="3"/>
  <c r="Q68" i="3"/>
  <c r="F44" i="3"/>
  <c r="O87" i="3" s="1"/>
  <c r="F42" i="3"/>
  <c r="Q85" i="3"/>
  <c r="G44" i="3"/>
  <c r="O104" i="3" s="1"/>
  <c r="G42" i="3"/>
  <c r="Q102" i="3"/>
  <c r="E35" i="3"/>
  <c r="E69" i="3"/>
  <c r="F35" i="3"/>
  <c r="E86" i="3"/>
  <c r="G35" i="3"/>
  <c r="E103" i="3"/>
  <c r="D35" i="3"/>
  <c r="E53" i="3"/>
  <c r="P72" i="2"/>
  <c r="E36" i="2"/>
  <c r="E35" i="2"/>
  <c r="E126" i="2"/>
  <c r="E128" i="2" s="1"/>
  <c r="F72" i="2"/>
  <c r="P89" i="2"/>
  <c r="F36" i="2"/>
  <c r="F35" i="2"/>
  <c r="F126" i="2"/>
  <c r="F128" i="2" s="1"/>
  <c r="F89" i="2"/>
  <c r="P106" i="2"/>
  <c r="F106" i="2"/>
  <c r="G36" i="2"/>
  <c r="G35" i="2"/>
  <c r="G126" i="2"/>
  <c r="G128" i="2" s="1"/>
  <c r="E53" i="1"/>
  <c r="E61" i="1"/>
  <c r="F53" i="1"/>
  <c r="F61" i="1"/>
  <c r="G53" i="1"/>
  <c r="G61" i="1"/>
  <c r="E44" i="1"/>
  <c r="D90" i="1" s="1"/>
  <c r="F91" i="1" s="1"/>
  <c r="F44" i="1"/>
  <c r="D107" i="1" s="1"/>
  <c r="F108" i="1" s="1"/>
  <c r="G44" i="1"/>
  <c r="D124" i="1" s="1"/>
  <c r="F125" i="1" s="1"/>
  <c r="E60" i="1"/>
  <c r="E88" i="1"/>
  <c r="E105" i="1"/>
  <c r="F60" i="1"/>
  <c r="E122" i="1"/>
  <c r="G60" i="1"/>
  <c r="G107" i="5"/>
  <c r="G98" i="5"/>
  <c r="G65" i="5"/>
  <c r="G108" i="5"/>
  <c r="G99" i="5"/>
  <c r="G109" i="5"/>
  <c r="G100" i="5"/>
  <c r="G110" i="5"/>
  <c r="G101" i="5"/>
  <c r="G111" i="5"/>
  <c r="G102" i="5"/>
  <c r="G80" i="5"/>
  <c r="G71" i="5"/>
  <c r="G56" i="5"/>
  <c r="G81" i="5"/>
  <c r="G72" i="5"/>
  <c r="G82" i="5"/>
  <c r="G73" i="5"/>
  <c r="G83" i="5"/>
  <c r="G74" i="5"/>
  <c r="G84" i="5"/>
  <c r="G75" i="5"/>
  <c r="P107" i="5"/>
  <c r="P98" i="5"/>
  <c r="P65" i="5"/>
  <c r="P108" i="5"/>
  <c r="P99" i="5"/>
  <c r="P109" i="5"/>
  <c r="P100" i="5"/>
  <c r="P110" i="5"/>
  <c r="P101" i="5"/>
  <c r="P111" i="5"/>
  <c r="P102" i="5"/>
  <c r="P80" i="5"/>
  <c r="P71" i="5"/>
  <c r="P56" i="5"/>
  <c r="P81" i="5"/>
  <c r="P72" i="5"/>
  <c r="P82" i="5"/>
  <c r="P73" i="5"/>
  <c r="P83" i="5"/>
  <c r="P74" i="5"/>
  <c r="P84" i="5"/>
  <c r="P75" i="5"/>
  <c r="G53" i="6"/>
  <c r="G52" i="6"/>
  <c r="G47" i="6"/>
  <c r="G46" i="6"/>
  <c r="P123" i="1"/>
  <c r="F105" i="3"/>
  <c r="AI105" i="3" s="1"/>
  <c r="AE104" i="3"/>
  <c r="G47" i="2"/>
  <c r="G136" i="2"/>
  <c r="G48" i="2"/>
  <c r="F47" i="2"/>
  <c r="F136" i="2"/>
  <c r="F48" i="2"/>
  <c r="E47" i="2"/>
  <c r="E136" i="2"/>
  <c r="E48" i="2"/>
  <c r="P106" i="1"/>
  <c r="Q52" i="3"/>
  <c r="D44" i="3"/>
  <c r="O54" i="3" s="1"/>
  <c r="D42" i="3"/>
  <c r="E60" i="6"/>
  <c r="E59" i="6"/>
  <c r="E62" i="6"/>
  <c r="E64" i="6" s="1"/>
  <c r="D82" i="6" s="1"/>
  <c r="E61" i="6"/>
  <c r="E69" i="6"/>
  <c r="E68" i="6"/>
  <c r="E71" i="6"/>
  <c r="E70" i="6"/>
  <c r="F60" i="6"/>
  <c r="F59" i="6"/>
  <c r="F62" i="6"/>
  <c r="F64" i="6" s="1"/>
  <c r="D85" i="6" s="1"/>
  <c r="F61" i="6"/>
  <c r="F69" i="6"/>
  <c r="F68" i="6"/>
  <c r="F71" i="6"/>
  <c r="F70" i="6"/>
  <c r="H60" i="6"/>
  <c r="H59" i="6"/>
  <c r="H62" i="6"/>
  <c r="H64" i="6" s="1"/>
  <c r="D97" i="6" s="1"/>
  <c r="H61" i="6"/>
  <c r="H69" i="6"/>
  <c r="H68" i="6"/>
  <c r="H71" i="6"/>
  <c r="H70" i="6"/>
  <c r="I60" i="6"/>
  <c r="I59" i="6"/>
  <c r="I62" i="6"/>
  <c r="I64" i="6" s="1"/>
  <c r="D100" i="6" s="1"/>
  <c r="I61" i="6"/>
  <c r="I69" i="6"/>
  <c r="I68" i="6"/>
  <c r="I71" i="6"/>
  <c r="I70" i="6"/>
  <c r="J60" i="6"/>
  <c r="J59" i="6"/>
  <c r="J62" i="6"/>
  <c r="J64" i="6" s="1"/>
  <c r="D103" i="6" s="1"/>
  <c r="J61" i="6"/>
  <c r="J69" i="6"/>
  <c r="J68" i="6"/>
  <c r="J71" i="6"/>
  <c r="J70" i="6"/>
  <c r="K60" i="6"/>
  <c r="K59" i="6"/>
  <c r="K62" i="6"/>
  <c r="K64" i="6" s="1"/>
  <c r="D106" i="6" s="1"/>
  <c r="K61" i="6"/>
  <c r="K69" i="6"/>
  <c r="K68" i="6"/>
  <c r="K71" i="6"/>
  <c r="K70" i="6"/>
  <c r="L60" i="6"/>
  <c r="L59" i="6"/>
  <c r="L62" i="6"/>
  <c r="L64" i="6" s="1"/>
  <c r="D109" i="6" s="1"/>
  <c r="L61" i="6"/>
  <c r="L69" i="6"/>
  <c r="L68" i="6"/>
  <c r="L71" i="6"/>
  <c r="L70" i="6"/>
  <c r="M60" i="6"/>
  <c r="M59" i="6"/>
  <c r="M62" i="6"/>
  <c r="M64" i="6" s="1"/>
  <c r="M61" i="6"/>
  <c r="M69" i="6"/>
  <c r="M68" i="6"/>
  <c r="M71" i="6"/>
  <c r="M70" i="6"/>
  <c r="N60" i="6"/>
  <c r="N59" i="6"/>
  <c r="N62" i="6"/>
  <c r="N64" i="6" s="1"/>
  <c r="D118" i="6" s="1"/>
  <c r="N61" i="6"/>
  <c r="N69" i="6"/>
  <c r="N68" i="6"/>
  <c r="N71" i="6"/>
  <c r="N70" i="6"/>
  <c r="O60" i="6"/>
  <c r="O59" i="6"/>
  <c r="O62" i="6"/>
  <c r="O64" i="6" s="1"/>
  <c r="D121" i="6" s="1"/>
  <c r="O61" i="6"/>
  <c r="O69" i="6"/>
  <c r="O68" i="6"/>
  <c r="O71" i="6"/>
  <c r="O70" i="6"/>
  <c r="D60" i="6"/>
  <c r="D59" i="6"/>
  <c r="D62" i="6"/>
  <c r="D64" i="6" s="1"/>
  <c r="D61" i="6"/>
  <c r="D69" i="6"/>
  <c r="D68" i="6"/>
  <c r="D71" i="6"/>
  <c r="D70" i="6"/>
  <c r="E107" i="5"/>
  <c r="E98" i="5"/>
  <c r="E65" i="5"/>
  <c r="E108" i="5"/>
  <c r="E99" i="5"/>
  <c r="E109" i="5"/>
  <c r="E100" i="5"/>
  <c r="E110" i="5"/>
  <c r="E101" i="5"/>
  <c r="E111" i="5"/>
  <c r="E102" i="5"/>
  <c r="F107" i="5"/>
  <c r="F98" i="5"/>
  <c r="F65" i="5"/>
  <c r="F108" i="5"/>
  <c r="F99" i="5"/>
  <c r="F109" i="5"/>
  <c r="F100" i="5"/>
  <c r="F110" i="5"/>
  <c r="F101" i="5"/>
  <c r="F111" i="5"/>
  <c r="F102" i="5"/>
  <c r="H107" i="5"/>
  <c r="H98" i="5"/>
  <c r="H65" i="5"/>
  <c r="H108" i="5"/>
  <c r="H99" i="5"/>
  <c r="H109" i="5"/>
  <c r="H100" i="5"/>
  <c r="H110" i="5"/>
  <c r="H101" i="5"/>
  <c r="H111" i="5"/>
  <c r="H102" i="5"/>
  <c r="I107" i="5"/>
  <c r="I98" i="5"/>
  <c r="I65" i="5"/>
  <c r="I108" i="5"/>
  <c r="I99" i="5"/>
  <c r="I109" i="5"/>
  <c r="I100" i="5"/>
  <c r="I110" i="5"/>
  <c r="I101" i="5"/>
  <c r="I111" i="5"/>
  <c r="I102" i="5"/>
  <c r="J107" i="5"/>
  <c r="J98" i="5"/>
  <c r="J65" i="5"/>
  <c r="J108" i="5"/>
  <c r="J99" i="5"/>
  <c r="J109" i="5"/>
  <c r="J100" i="5"/>
  <c r="J110" i="5"/>
  <c r="J101" i="5"/>
  <c r="J111" i="5"/>
  <c r="J102" i="5"/>
  <c r="K107" i="5"/>
  <c r="K98" i="5"/>
  <c r="K65" i="5"/>
  <c r="K108" i="5"/>
  <c r="K99" i="5"/>
  <c r="K109" i="5"/>
  <c r="K100" i="5"/>
  <c r="K110" i="5"/>
  <c r="K101" i="5"/>
  <c r="K111" i="5"/>
  <c r="K102" i="5"/>
  <c r="L107" i="5"/>
  <c r="L98" i="5"/>
  <c r="L65" i="5"/>
  <c r="L108" i="5"/>
  <c r="L99" i="5"/>
  <c r="L109" i="5"/>
  <c r="L100" i="5"/>
  <c r="L110" i="5"/>
  <c r="L101" i="5"/>
  <c r="L111" i="5"/>
  <c r="L102" i="5"/>
  <c r="M107" i="5"/>
  <c r="M98" i="5"/>
  <c r="M65" i="5"/>
  <c r="M108" i="5"/>
  <c r="M99" i="5"/>
  <c r="M109" i="5"/>
  <c r="M100" i="5"/>
  <c r="M110" i="5"/>
  <c r="M101" i="5"/>
  <c r="M111" i="5"/>
  <c r="M102" i="5"/>
  <c r="N107" i="5"/>
  <c r="N98" i="5"/>
  <c r="N65" i="5"/>
  <c r="N108" i="5"/>
  <c r="N99" i="5"/>
  <c r="N109" i="5"/>
  <c r="N100" i="5"/>
  <c r="N110" i="5"/>
  <c r="N101" i="5"/>
  <c r="N111" i="5"/>
  <c r="N102" i="5"/>
  <c r="O107" i="5"/>
  <c r="O98" i="5"/>
  <c r="O65" i="5"/>
  <c r="O108" i="5"/>
  <c r="O99" i="5"/>
  <c r="O109" i="5"/>
  <c r="O100" i="5"/>
  <c r="O110" i="5"/>
  <c r="O101" i="5"/>
  <c r="O111" i="5"/>
  <c r="O102" i="5"/>
  <c r="D107" i="5"/>
  <c r="D98" i="5"/>
  <c r="D65" i="5"/>
  <c r="D108" i="5"/>
  <c r="D99" i="5"/>
  <c r="D109" i="5"/>
  <c r="D100" i="5"/>
  <c r="D110" i="5"/>
  <c r="D101" i="5"/>
  <c r="D111" i="5"/>
  <c r="D102" i="5"/>
  <c r="E80" i="5"/>
  <c r="E71" i="5"/>
  <c r="E56" i="5"/>
  <c r="E81" i="5"/>
  <c r="E72" i="5"/>
  <c r="E82" i="5"/>
  <c r="E73" i="5"/>
  <c r="E83" i="5"/>
  <c r="E74" i="5"/>
  <c r="E84" i="5"/>
  <c r="E75" i="5"/>
  <c r="F80" i="5"/>
  <c r="F71" i="5"/>
  <c r="F56" i="5"/>
  <c r="F81" i="5"/>
  <c r="F72" i="5"/>
  <c r="F82" i="5"/>
  <c r="F73" i="5"/>
  <c r="F83" i="5"/>
  <c r="F74" i="5"/>
  <c r="F84" i="5"/>
  <c r="F75" i="5"/>
  <c r="H80" i="5"/>
  <c r="H71" i="5"/>
  <c r="H56" i="5"/>
  <c r="H81" i="5"/>
  <c r="H72" i="5"/>
  <c r="H82" i="5"/>
  <c r="H73" i="5"/>
  <c r="H83" i="5"/>
  <c r="H74" i="5"/>
  <c r="H84" i="5"/>
  <c r="H75" i="5"/>
  <c r="I80" i="5"/>
  <c r="I71" i="5"/>
  <c r="I56" i="5"/>
  <c r="I81" i="5"/>
  <c r="I72" i="5"/>
  <c r="I82" i="5"/>
  <c r="I73" i="5"/>
  <c r="I83" i="5"/>
  <c r="I74" i="5"/>
  <c r="I84" i="5"/>
  <c r="I75" i="5"/>
  <c r="J80" i="5"/>
  <c r="J71" i="5"/>
  <c r="J56" i="5"/>
  <c r="J81" i="5"/>
  <c r="J72" i="5"/>
  <c r="J82" i="5"/>
  <c r="J73" i="5"/>
  <c r="J83" i="5"/>
  <c r="J74" i="5"/>
  <c r="J84" i="5"/>
  <c r="J75" i="5"/>
  <c r="K80" i="5"/>
  <c r="K71" i="5"/>
  <c r="K56" i="5"/>
  <c r="K81" i="5"/>
  <c r="K72" i="5"/>
  <c r="K82" i="5"/>
  <c r="K73" i="5"/>
  <c r="K83" i="5"/>
  <c r="K74" i="5"/>
  <c r="K84" i="5"/>
  <c r="K75" i="5"/>
  <c r="L80" i="5"/>
  <c r="L71" i="5"/>
  <c r="L56" i="5"/>
  <c r="L81" i="5"/>
  <c r="L72" i="5"/>
  <c r="L82" i="5"/>
  <c r="L73" i="5"/>
  <c r="L83" i="5"/>
  <c r="L74" i="5"/>
  <c r="L84" i="5"/>
  <c r="L75" i="5"/>
  <c r="M80" i="5"/>
  <c r="M71" i="5"/>
  <c r="M56" i="5"/>
  <c r="M81" i="5"/>
  <c r="M72" i="5"/>
  <c r="M82" i="5"/>
  <c r="M73" i="5"/>
  <c r="M83" i="5"/>
  <c r="M74" i="5"/>
  <c r="M84" i="5"/>
  <c r="M75" i="5"/>
  <c r="N80" i="5"/>
  <c r="N71" i="5"/>
  <c r="N56" i="5"/>
  <c r="N81" i="5"/>
  <c r="N72" i="5"/>
  <c r="N82" i="5"/>
  <c r="N73" i="5"/>
  <c r="N83" i="5"/>
  <c r="N74" i="5"/>
  <c r="N84" i="5"/>
  <c r="N75" i="5"/>
  <c r="O80" i="5"/>
  <c r="O71" i="5"/>
  <c r="O56" i="5"/>
  <c r="O81" i="5"/>
  <c r="O72" i="5"/>
  <c r="O82" i="5"/>
  <c r="O73" i="5"/>
  <c r="O83" i="5"/>
  <c r="O74" i="5"/>
  <c r="O84" i="5"/>
  <c r="O75" i="5"/>
  <c r="D80" i="5"/>
  <c r="D71" i="5"/>
  <c r="D56" i="5"/>
  <c r="D81" i="5"/>
  <c r="D72" i="5"/>
  <c r="D82" i="5"/>
  <c r="D73" i="5"/>
  <c r="D83" i="5"/>
  <c r="D74" i="5"/>
  <c r="D84" i="5"/>
  <c r="D75" i="5"/>
  <c r="H100" i="4"/>
  <c r="E175" i="4" s="1"/>
  <c r="H99" i="4"/>
  <c r="D175" i="4" s="1"/>
  <c r="H106" i="4"/>
  <c r="G175" i="4" s="1"/>
  <c r="H105" i="4"/>
  <c r="F175" i="4" s="1"/>
  <c r="I100" i="4"/>
  <c r="E177" i="4" s="1"/>
  <c r="I99" i="4"/>
  <c r="D177" i="4" s="1"/>
  <c r="I106" i="4"/>
  <c r="G177" i="4" s="1"/>
  <c r="I105" i="4"/>
  <c r="F177" i="4" s="1"/>
  <c r="J100" i="4"/>
  <c r="E179" i="4" s="1"/>
  <c r="J99" i="4"/>
  <c r="D179" i="4" s="1"/>
  <c r="J106" i="4"/>
  <c r="G179" i="4" s="1"/>
  <c r="J105" i="4"/>
  <c r="F179" i="4" s="1"/>
  <c r="K100" i="4"/>
  <c r="E181" i="4" s="1"/>
  <c r="K99" i="4"/>
  <c r="D181" i="4" s="1"/>
  <c r="K106" i="4"/>
  <c r="G181" i="4" s="1"/>
  <c r="K105" i="4"/>
  <c r="F181" i="4" s="1"/>
  <c r="L100" i="4"/>
  <c r="E183" i="4" s="1"/>
  <c r="L99" i="4"/>
  <c r="D183" i="4" s="1"/>
  <c r="L106" i="4"/>
  <c r="G183" i="4" s="1"/>
  <c r="L105" i="4"/>
  <c r="F183" i="4" s="1"/>
  <c r="M100" i="4"/>
  <c r="M99" i="4"/>
  <c r="M106" i="4"/>
  <c r="M105" i="4"/>
  <c r="N100" i="4"/>
  <c r="E211" i="4" s="1"/>
  <c r="N99" i="4"/>
  <c r="D211" i="4" s="1"/>
  <c r="N106" i="4"/>
  <c r="G211" i="4" s="1"/>
  <c r="N105" i="4"/>
  <c r="F211" i="4" s="1"/>
  <c r="O100" i="4"/>
  <c r="E213" i="4" s="1"/>
  <c r="O99" i="4"/>
  <c r="D213" i="4" s="1"/>
  <c r="O106" i="4"/>
  <c r="G213" i="4" s="1"/>
  <c r="O105" i="4"/>
  <c r="F213" i="4" s="1"/>
  <c r="H98" i="4"/>
  <c r="E174" i="4" s="1"/>
  <c r="H97" i="4"/>
  <c r="D174" i="4" s="1"/>
  <c r="H104" i="4"/>
  <c r="G174" i="4" s="1"/>
  <c r="H103" i="4"/>
  <c r="F174" i="4" s="1"/>
  <c r="I98" i="4"/>
  <c r="E176" i="4" s="1"/>
  <c r="I97" i="4"/>
  <c r="D176" i="4" s="1"/>
  <c r="I104" i="4"/>
  <c r="G176" i="4" s="1"/>
  <c r="I103" i="4"/>
  <c r="F176" i="4" s="1"/>
  <c r="J98" i="4"/>
  <c r="E178" i="4" s="1"/>
  <c r="J97" i="4"/>
  <c r="D178" i="4" s="1"/>
  <c r="J104" i="4"/>
  <c r="G178" i="4" s="1"/>
  <c r="J103" i="4"/>
  <c r="F178" i="4" s="1"/>
  <c r="K98" i="4"/>
  <c r="E180" i="4" s="1"/>
  <c r="K97" i="4"/>
  <c r="D180" i="4" s="1"/>
  <c r="K104" i="4"/>
  <c r="G180" i="4" s="1"/>
  <c r="K103" i="4"/>
  <c r="F180" i="4" s="1"/>
  <c r="L98" i="4"/>
  <c r="E182" i="4" s="1"/>
  <c r="L97" i="4"/>
  <c r="D182" i="4" s="1"/>
  <c r="L104" i="4"/>
  <c r="G182" i="4" s="1"/>
  <c r="L103" i="4"/>
  <c r="F182" i="4" s="1"/>
  <c r="M98" i="4"/>
  <c r="M97" i="4"/>
  <c r="M104" i="4"/>
  <c r="M103" i="4"/>
  <c r="N98" i="4"/>
  <c r="E210" i="4" s="1"/>
  <c r="N97" i="4"/>
  <c r="D210" i="4" s="1"/>
  <c r="N104" i="4"/>
  <c r="G210" i="4" s="1"/>
  <c r="N103" i="4"/>
  <c r="F210" i="4" s="1"/>
  <c r="O98" i="4"/>
  <c r="E212" i="4" s="1"/>
  <c r="O97" i="4"/>
  <c r="D212" i="4" s="1"/>
  <c r="O104" i="4"/>
  <c r="G212" i="4" s="1"/>
  <c r="O103" i="4"/>
  <c r="F212" i="4" s="1"/>
  <c r="D100" i="4"/>
  <c r="E111" i="4" s="1"/>
  <c r="D99" i="4"/>
  <c r="D111" i="4" s="1"/>
  <c r="D106" i="4"/>
  <c r="G111" i="4" s="1"/>
  <c r="D105" i="4"/>
  <c r="F111" i="4" s="1"/>
  <c r="D98" i="4"/>
  <c r="E110" i="4" s="1"/>
  <c r="D97" i="4"/>
  <c r="D110" i="4" s="1"/>
  <c r="D104" i="4"/>
  <c r="G110" i="4" s="1"/>
  <c r="D103" i="4"/>
  <c r="F110" i="4" s="1"/>
  <c r="H68" i="4"/>
  <c r="E158" i="4" s="1"/>
  <c r="H67" i="4"/>
  <c r="D158" i="4" s="1"/>
  <c r="H74" i="4"/>
  <c r="G158" i="4" s="1"/>
  <c r="H73" i="4"/>
  <c r="F158" i="4" s="1"/>
  <c r="I68" i="4"/>
  <c r="E160" i="4" s="1"/>
  <c r="I67" i="4"/>
  <c r="D160" i="4" s="1"/>
  <c r="I74" i="4"/>
  <c r="G160" i="4" s="1"/>
  <c r="I73" i="4"/>
  <c r="F160" i="4" s="1"/>
  <c r="J68" i="4"/>
  <c r="E162" i="4" s="1"/>
  <c r="J67" i="4"/>
  <c r="D162" i="4" s="1"/>
  <c r="J74" i="4"/>
  <c r="G162" i="4" s="1"/>
  <c r="J73" i="4"/>
  <c r="F162" i="4" s="1"/>
  <c r="K68" i="4"/>
  <c r="E164" i="4" s="1"/>
  <c r="K67" i="4"/>
  <c r="D164" i="4" s="1"/>
  <c r="K74" i="4"/>
  <c r="G164" i="4" s="1"/>
  <c r="K73" i="4"/>
  <c r="F164" i="4" s="1"/>
  <c r="L68" i="4"/>
  <c r="E166" i="4" s="1"/>
  <c r="L67" i="4"/>
  <c r="D166" i="4" s="1"/>
  <c r="L74" i="4"/>
  <c r="G166" i="4" s="1"/>
  <c r="L73" i="4"/>
  <c r="F166" i="4" s="1"/>
  <c r="M68" i="4"/>
  <c r="M67" i="4"/>
  <c r="M74" i="4"/>
  <c r="M73" i="4"/>
  <c r="N68" i="4"/>
  <c r="E194" i="4" s="1"/>
  <c r="N67" i="4"/>
  <c r="D194" i="4" s="1"/>
  <c r="N74" i="4"/>
  <c r="G194" i="4" s="1"/>
  <c r="N73" i="4"/>
  <c r="F194" i="4" s="1"/>
  <c r="O68" i="4"/>
  <c r="E196" i="4" s="1"/>
  <c r="O67" i="4"/>
  <c r="D196" i="4" s="1"/>
  <c r="O74" i="4"/>
  <c r="G196" i="4" s="1"/>
  <c r="O73" i="4"/>
  <c r="F196" i="4" s="1"/>
  <c r="H66" i="4"/>
  <c r="E157" i="4" s="1"/>
  <c r="H65" i="4"/>
  <c r="D157" i="4" s="1"/>
  <c r="H72" i="4"/>
  <c r="G157" i="4" s="1"/>
  <c r="H71" i="4"/>
  <c r="F157" i="4" s="1"/>
  <c r="I66" i="4"/>
  <c r="E159" i="4" s="1"/>
  <c r="I65" i="4"/>
  <c r="D159" i="4" s="1"/>
  <c r="I72" i="4"/>
  <c r="G159" i="4" s="1"/>
  <c r="I71" i="4"/>
  <c r="F159" i="4" s="1"/>
  <c r="J66" i="4"/>
  <c r="E161" i="4" s="1"/>
  <c r="J65" i="4"/>
  <c r="D161" i="4" s="1"/>
  <c r="J72" i="4"/>
  <c r="G161" i="4" s="1"/>
  <c r="J71" i="4"/>
  <c r="F161" i="4" s="1"/>
  <c r="K66" i="4"/>
  <c r="E163" i="4" s="1"/>
  <c r="K65" i="4"/>
  <c r="D163" i="4" s="1"/>
  <c r="K72" i="4"/>
  <c r="G163" i="4" s="1"/>
  <c r="K71" i="4"/>
  <c r="F163" i="4" s="1"/>
  <c r="L66" i="4"/>
  <c r="E165" i="4" s="1"/>
  <c r="L65" i="4"/>
  <c r="D165" i="4" s="1"/>
  <c r="L72" i="4"/>
  <c r="G165" i="4" s="1"/>
  <c r="L71" i="4"/>
  <c r="F165" i="4" s="1"/>
  <c r="M66" i="4"/>
  <c r="M65" i="4"/>
  <c r="M72" i="4"/>
  <c r="M71" i="4"/>
  <c r="N66" i="4"/>
  <c r="E193" i="4" s="1"/>
  <c r="N65" i="4"/>
  <c r="D193" i="4" s="1"/>
  <c r="N72" i="4"/>
  <c r="G193" i="4" s="1"/>
  <c r="N71" i="4"/>
  <c r="F193" i="4" s="1"/>
  <c r="O66" i="4"/>
  <c r="E195" i="4" s="1"/>
  <c r="O65" i="4"/>
  <c r="D195" i="4" s="1"/>
  <c r="O72" i="4"/>
  <c r="G195" i="4" s="1"/>
  <c r="O71" i="4"/>
  <c r="F195" i="4" s="1"/>
  <c r="D68" i="4"/>
  <c r="E79" i="4" s="1"/>
  <c r="D67" i="4"/>
  <c r="D79" i="4" s="1"/>
  <c r="D74" i="4"/>
  <c r="G79" i="4" s="1"/>
  <c r="D73" i="4"/>
  <c r="F79" i="4" s="1"/>
  <c r="D66" i="4"/>
  <c r="E78" i="4" s="1"/>
  <c r="D65" i="4"/>
  <c r="D78" i="4" s="1"/>
  <c r="D72" i="4"/>
  <c r="G78" i="4" s="1"/>
  <c r="D71" i="4"/>
  <c r="F78" i="4" s="1"/>
  <c r="P56" i="2"/>
  <c r="D36" i="2"/>
  <c r="D35" i="2"/>
  <c r="E57" i="2" s="1"/>
  <c r="AD57" i="2" s="1"/>
  <c r="F56" i="2"/>
  <c r="D126" i="2"/>
  <c r="D46" i="2"/>
  <c r="D45" i="2"/>
  <c r="D127" i="2"/>
  <c r="D44" i="1"/>
  <c r="D45" i="1"/>
  <c r="D53" i="1"/>
  <c r="D62" i="1" s="1"/>
  <c r="D54" i="1"/>
  <c r="D63" i="1" s="1"/>
  <c r="D61" i="1"/>
  <c r="D175" i="1"/>
  <c r="D176" i="1"/>
  <c r="D179" i="1"/>
  <c r="D180" i="1"/>
  <c r="P73" i="1"/>
  <c r="AA78" i="1"/>
  <c r="AB70" i="1"/>
  <c r="D72" i="1"/>
  <c r="F73" i="1" s="1"/>
  <c r="AB78" i="1"/>
  <c r="D60" i="1"/>
  <c r="AB79" i="1" l="1"/>
  <c r="AC78" i="1"/>
  <c r="AA70" i="1"/>
  <c r="N74" i="1"/>
  <c r="O74" i="1"/>
  <c r="AA79" i="1"/>
  <c r="AC79" i="1" s="1"/>
  <c r="AC71" i="1"/>
  <c r="F75" i="1"/>
  <c r="D74" i="1"/>
  <c r="E74" i="1" s="1"/>
  <c r="AB80" i="1" s="1"/>
  <c r="D47" i="2"/>
  <c r="D48" i="2"/>
  <c r="D136" i="2"/>
  <c r="D128" i="2"/>
  <c r="AF56" i="2"/>
  <c r="D57" i="2"/>
  <c r="F58" i="2" s="1"/>
  <c r="D37" i="2"/>
  <c r="D59" i="2" s="1"/>
  <c r="AB59" i="2" s="1"/>
  <c r="D38" i="2"/>
  <c r="D135" i="2"/>
  <c r="D137" i="2" s="1"/>
  <c r="O57" i="2"/>
  <c r="AE57" i="2" s="1"/>
  <c r="N57" i="2"/>
  <c r="P58" i="2" s="1"/>
  <c r="AG56" i="2"/>
  <c r="D93" i="5"/>
  <c r="D92" i="5"/>
  <c r="D91" i="5"/>
  <c r="D90" i="5"/>
  <c r="D76" i="5"/>
  <c r="D85" i="5"/>
  <c r="D89" i="5"/>
  <c r="D94" i="5" s="1"/>
  <c r="O93" i="5"/>
  <c r="O92" i="5"/>
  <c r="O91" i="5"/>
  <c r="O90" i="5"/>
  <c r="O76" i="5"/>
  <c r="E170" i="5" s="1"/>
  <c r="O85" i="5"/>
  <c r="D169" i="5" s="1"/>
  <c r="O89" i="5"/>
  <c r="O94" i="5" s="1"/>
  <c r="F170" i="5" s="1"/>
  <c r="N93" i="5"/>
  <c r="N92" i="5"/>
  <c r="N91" i="5"/>
  <c r="N90" i="5"/>
  <c r="N76" i="5"/>
  <c r="E167" i="5" s="1"/>
  <c r="N85" i="5"/>
  <c r="D166" i="5" s="1"/>
  <c r="N89" i="5"/>
  <c r="N94" i="5" s="1"/>
  <c r="F167" i="5" s="1"/>
  <c r="M93" i="5"/>
  <c r="M92" i="5"/>
  <c r="M91" i="5"/>
  <c r="M90" i="5"/>
  <c r="M76" i="5"/>
  <c r="M85" i="5"/>
  <c r="M89" i="5"/>
  <c r="M94" i="5" s="1"/>
  <c r="L93" i="5"/>
  <c r="L92" i="5"/>
  <c r="L91" i="5"/>
  <c r="L90" i="5"/>
  <c r="L76" i="5"/>
  <c r="E158" i="5" s="1"/>
  <c r="L85" i="5"/>
  <c r="D157" i="5" s="1"/>
  <c r="L89" i="5"/>
  <c r="L94" i="5" s="1"/>
  <c r="F158" i="5" s="1"/>
  <c r="K93" i="5"/>
  <c r="K92" i="5"/>
  <c r="K91" i="5"/>
  <c r="K90" i="5"/>
  <c r="K76" i="5"/>
  <c r="E155" i="5" s="1"/>
  <c r="K85" i="5"/>
  <c r="D154" i="5" s="1"/>
  <c r="K89" i="5"/>
  <c r="K94" i="5" s="1"/>
  <c r="F155" i="5" s="1"/>
  <c r="J93" i="5"/>
  <c r="J92" i="5"/>
  <c r="J91" i="5"/>
  <c r="J90" i="5"/>
  <c r="J76" i="5"/>
  <c r="E152" i="5" s="1"/>
  <c r="J85" i="5"/>
  <c r="D151" i="5" s="1"/>
  <c r="J89" i="5"/>
  <c r="J94" i="5" s="1"/>
  <c r="F152" i="5" s="1"/>
  <c r="I93" i="5"/>
  <c r="I92" i="5"/>
  <c r="I91" i="5"/>
  <c r="I90" i="5"/>
  <c r="I76" i="5"/>
  <c r="E149" i="5" s="1"/>
  <c r="I85" i="5"/>
  <c r="D148" i="5" s="1"/>
  <c r="I89" i="5"/>
  <c r="I94" i="5" s="1"/>
  <c r="F149" i="5" s="1"/>
  <c r="H93" i="5"/>
  <c r="H92" i="5"/>
  <c r="H91" i="5"/>
  <c r="H90" i="5"/>
  <c r="H76" i="5"/>
  <c r="E146" i="5" s="1"/>
  <c r="H85" i="5"/>
  <c r="D145" i="5" s="1"/>
  <c r="H89" i="5"/>
  <c r="H94" i="5" s="1"/>
  <c r="F146" i="5" s="1"/>
  <c r="F93" i="5"/>
  <c r="F92" i="5"/>
  <c r="F91" i="5"/>
  <c r="F90" i="5"/>
  <c r="F76" i="5"/>
  <c r="E134" i="5" s="1"/>
  <c r="F85" i="5"/>
  <c r="D133" i="5" s="1"/>
  <c r="F89" i="5"/>
  <c r="F94" i="5" s="1"/>
  <c r="F134" i="5" s="1"/>
  <c r="E93" i="5"/>
  <c r="E92" i="5"/>
  <c r="E91" i="5"/>
  <c r="E90" i="5"/>
  <c r="E76" i="5"/>
  <c r="E131" i="5" s="1"/>
  <c r="E85" i="5"/>
  <c r="D130" i="5" s="1"/>
  <c r="E89" i="5"/>
  <c r="E94" i="5" s="1"/>
  <c r="F131" i="5" s="1"/>
  <c r="D120" i="5"/>
  <c r="D119" i="5"/>
  <c r="D118" i="5"/>
  <c r="D117" i="5"/>
  <c r="D103" i="5"/>
  <c r="D112" i="5"/>
  <c r="D116" i="5"/>
  <c r="D121" i="5" s="1"/>
  <c r="O120" i="5"/>
  <c r="O119" i="5"/>
  <c r="O118" i="5"/>
  <c r="O117" i="5"/>
  <c r="O103" i="5"/>
  <c r="E220" i="5" s="1"/>
  <c r="O112" i="5"/>
  <c r="D219" i="5" s="1"/>
  <c r="O116" i="5"/>
  <c r="O121" i="5" s="1"/>
  <c r="F220" i="5" s="1"/>
  <c r="N120" i="5"/>
  <c r="N119" i="5"/>
  <c r="N118" i="5"/>
  <c r="N117" i="5"/>
  <c r="N103" i="5"/>
  <c r="E217" i="5" s="1"/>
  <c r="N112" i="5"/>
  <c r="D216" i="5" s="1"/>
  <c r="N116" i="5"/>
  <c r="N121" i="5" s="1"/>
  <c r="F217" i="5" s="1"/>
  <c r="M120" i="5"/>
  <c r="M119" i="5"/>
  <c r="M118" i="5"/>
  <c r="M117" i="5"/>
  <c r="M103" i="5"/>
  <c r="M112" i="5"/>
  <c r="M116" i="5"/>
  <c r="M121" i="5" s="1"/>
  <c r="L120" i="5"/>
  <c r="L119" i="5"/>
  <c r="L118" i="5"/>
  <c r="L117" i="5"/>
  <c r="L103" i="5"/>
  <c r="E210" i="5" s="1"/>
  <c r="L112" i="5"/>
  <c r="D209" i="5" s="1"/>
  <c r="L116" i="5"/>
  <c r="L121" i="5" s="1"/>
  <c r="F210" i="5" s="1"/>
  <c r="K120" i="5"/>
  <c r="K119" i="5"/>
  <c r="K118" i="5"/>
  <c r="K117" i="5"/>
  <c r="K103" i="5"/>
  <c r="E207" i="5" s="1"/>
  <c r="K112" i="5"/>
  <c r="D206" i="5" s="1"/>
  <c r="K116" i="5"/>
  <c r="K121" i="5" s="1"/>
  <c r="F207" i="5" s="1"/>
  <c r="J120" i="5"/>
  <c r="J119" i="5"/>
  <c r="J118" i="5"/>
  <c r="J117" i="5"/>
  <c r="J103" i="5"/>
  <c r="E204" i="5" s="1"/>
  <c r="J112" i="5"/>
  <c r="D203" i="5" s="1"/>
  <c r="J116" i="5"/>
  <c r="J121" i="5" s="1"/>
  <c r="F204" i="5" s="1"/>
  <c r="I120" i="5"/>
  <c r="I119" i="5"/>
  <c r="I118" i="5"/>
  <c r="I117" i="5"/>
  <c r="I103" i="5"/>
  <c r="E201" i="5" s="1"/>
  <c r="I112" i="5"/>
  <c r="D200" i="5" s="1"/>
  <c r="I116" i="5"/>
  <c r="I121" i="5" s="1"/>
  <c r="F201" i="5" s="1"/>
  <c r="H120" i="5"/>
  <c r="H119" i="5"/>
  <c r="H118" i="5"/>
  <c r="H117" i="5"/>
  <c r="H103" i="5"/>
  <c r="E198" i="5" s="1"/>
  <c r="H112" i="5"/>
  <c r="D197" i="5" s="1"/>
  <c r="H116" i="5"/>
  <c r="H121" i="5" s="1"/>
  <c r="F198" i="5" s="1"/>
  <c r="F120" i="5"/>
  <c r="F119" i="5"/>
  <c r="F118" i="5"/>
  <c r="F117" i="5"/>
  <c r="F103" i="5"/>
  <c r="E185" i="5" s="1"/>
  <c r="F112" i="5"/>
  <c r="D184" i="5" s="1"/>
  <c r="F116" i="5"/>
  <c r="F121" i="5" s="1"/>
  <c r="F185" i="5" s="1"/>
  <c r="E120" i="5"/>
  <c r="E119" i="5"/>
  <c r="E118" i="5"/>
  <c r="E117" i="5"/>
  <c r="E103" i="5"/>
  <c r="E182" i="5" s="1"/>
  <c r="E112" i="5"/>
  <c r="D181" i="5" s="1"/>
  <c r="E116" i="5"/>
  <c r="E121" i="5" s="1"/>
  <c r="F182" i="5" s="1"/>
  <c r="D72" i="6"/>
  <c r="D73" i="6"/>
  <c r="D63" i="6"/>
  <c r="O72" i="6"/>
  <c r="E173" i="6" s="1"/>
  <c r="O73" i="6"/>
  <c r="D172" i="6" s="1"/>
  <c r="F173" i="6" s="1"/>
  <c r="O63" i="6"/>
  <c r="E122" i="6" s="1"/>
  <c r="F122" i="6" s="1"/>
  <c r="N72" i="6"/>
  <c r="E170" i="6" s="1"/>
  <c r="N73" i="6"/>
  <c r="D169" i="6" s="1"/>
  <c r="F170" i="6" s="1"/>
  <c r="N63" i="6"/>
  <c r="E119" i="6" s="1"/>
  <c r="F119" i="6" s="1"/>
  <c r="M72" i="6"/>
  <c r="M73" i="6"/>
  <c r="M63" i="6"/>
  <c r="L72" i="6"/>
  <c r="E163" i="6" s="1"/>
  <c r="L73" i="6"/>
  <c r="D162" i="6" s="1"/>
  <c r="F163" i="6" s="1"/>
  <c r="L63" i="6"/>
  <c r="E110" i="6" s="1"/>
  <c r="F110" i="6" s="1"/>
  <c r="K72" i="6"/>
  <c r="E160" i="6" s="1"/>
  <c r="K73" i="6"/>
  <c r="D159" i="6" s="1"/>
  <c r="F160" i="6" s="1"/>
  <c r="K63" i="6"/>
  <c r="E107" i="6" s="1"/>
  <c r="F107" i="6" s="1"/>
  <c r="J72" i="6"/>
  <c r="E157" i="6" s="1"/>
  <c r="J73" i="6"/>
  <c r="D156" i="6" s="1"/>
  <c r="F157" i="6" s="1"/>
  <c r="J63" i="6"/>
  <c r="E104" i="6" s="1"/>
  <c r="F104" i="6" s="1"/>
  <c r="I72" i="6"/>
  <c r="E154" i="6" s="1"/>
  <c r="I73" i="6"/>
  <c r="D153" i="6" s="1"/>
  <c r="F154" i="6" s="1"/>
  <c r="I63" i="6"/>
  <c r="E101" i="6" s="1"/>
  <c r="F101" i="6" s="1"/>
  <c r="H72" i="6"/>
  <c r="E151" i="6" s="1"/>
  <c r="H73" i="6"/>
  <c r="D150" i="6" s="1"/>
  <c r="F151" i="6" s="1"/>
  <c r="H63" i="6"/>
  <c r="E98" i="6" s="1"/>
  <c r="F98" i="6" s="1"/>
  <c r="F72" i="6"/>
  <c r="E137" i="6" s="1"/>
  <c r="F73" i="6"/>
  <c r="D136" i="6" s="1"/>
  <c r="F137" i="6" s="1"/>
  <c r="F63" i="6"/>
  <c r="E86" i="6" s="1"/>
  <c r="F86" i="6" s="1"/>
  <c r="E72" i="6"/>
  <c r="E134" i="6" s="1"/>
  <c r="E73" i="6"/>
  <c r="D133" i="6" s="1"/>
  <c r="F134" i="6" s="1"/>
  <c r="E63" i="6"/>
  <c r="E83" i="6" s="1"/>
  <c r="F83" i="6" s="1"/>
  <c r="D43" i="3"/>
  <c r="P54" i="3" s="1"/>
  <c r="AH54" i="3" s="1"/>
  <c r="Q55" i="3"/>
  <c r="AJ55" i="3" s="1"/>
  <c r="AF54" i="3"/>
  <c r="AJ52" i="3"/>
  <c r="AA114" i="1"/>
  <c r="AA131" i="1"/>
  <c r="G60" i="6"/>
  <c r="G59" i="6"/>
  <c r="G62" i="6"/>
  <c r="G64" i="6" s="1"/>
  <c r="D88" i="6" s="1"/>
  <c r="G61" i="6"/>
  <c r="G69" i="6"/>
  <c r="G68" i="6"/>
  <c r="G71" i="6"/>
  <c r="G70" i="6"/>
  <c r="P93" i="5"/>
  <c r="P92" i="5"/>
  <c r="P91" i="5"/>
  <c r="P90" i="5"/>
  <c r="P76" i="5"/>
  <c r="P89" i="5"/>
  <c r="P94" i="5" s="1"/>
  <c r="P85" i="5"/>
  <c r="P120" i="5"/>
  <c r="P119" i="5"/>
  <c r="P118" i="5"/>
  <c r="P117" i="5"/>
  <c r="P103" i="5"/>
  <c r="P116" i="5"/>
  <c r="P121" i="5" s="1"/>
  <c r="P112" i="5"/>
  <c r="G93" i="5"/>
  <c r="G92" i="5"/>
  <c r="G91" i="5"/>
  <c r="G90" i="5"/>
  <c r="G76" i="5"/>
  <c r="E137" i="5" s="1"/>
  <c r="G89" i="5"/>
  <c r="G94" i="5" s="1"/>
  <c r="F137" i="5" s="1"/>
  <c r="G85" i="5"/>
  <c r="D136" i="5" s="1"/>
  <c r="G120" i="5"/>
  <c r="G119" i="5"/>
  <c r="G118" i="5"/>
  <c r="G117" i="5"/>
  <c r="G103" i="5"/>
  <c r="E188" i="5" s="1"/>
  <c r="G116" i="5"/>
  <c r="G121" i="5" s="1"/>
  <c r="F188" i="5" s="1"/>
  <c r="G112" i="5"/>
  <c r="D187" i="5" s="1"/>
  <c r="AB130" i="1"/>
  <c r="AC130" i="1" s="1"/>
  <c r="D122" i="1"/>
  <c r="AB122" i="1"/>
  <c r="AB113" i="1"/>
  <c r="AC113" i="1" s="1"/>
  <c r="AB105" i="1"/>
  <c r="D105" i="1"/>
  <c r="D88" i="1"/>
  <c r="AB96" i="1"/>
  <c r="AC96" i="1" s="1"/>
  <c r="AB88" i="1"/>
  <c r="AB133" i="1"/>
  <c r="D126" i="1"/>
  <c r="E126" i="1"/>
  <c r="AB134" i="1" s="1"/>
  <c r="G45" i="1"/>
  <c r="E124" i="1" s="1"/>
  <c r="AB132" i="1" s="1"/>
  <c r="AB116" i="1"/>
  <c r="D109" i="1"/>
  <c r="E109" i="1"/>
  <c r="AB117" i="1" s="1"/>
  <c r="F45" i="1"/>
  <c r="E107" i="1" s="1"/>
  <c r="AB115" i="1" s="1"/>
  <c r="E92" i="1"/>
  <c r="AB100" i="1" s="1"/>
  <c r="AB99" i="1"/>
  <c r="D92" i="1"/>
  <c r="E45" i="1"/>
  <c r="G62" i="1"/>
  <c r="G54" i="1"/>
  <c r="F62" i="1"/>
  <c r="F54" i="1"/>
  <c r="E62" i="1"/>
  <c r="N90" i="1"/>
  <c r="E54" i="1"/>
  <c r="E63" i="1" s="1"/>
  <c r="O107" i="2"/>
  <c r="AE107" i="2" s="1"/>
  <c r="E107" i="2"/>
  <c r="AD107" i="2" s="1"/>
  <c r="G37" i="2"/>
  <c r="G38" i="2"/>
  <c r="E109" i="2" s="1"/>
  <c r="G135" i="2"/>
  <c r="G137" i="2" s="1"/>
  <c r="D107" i="2"/>
  <c r="F108" i="2" s="1"/>
  <c r="AF108" i="2" s="1"/>
  <c r="AF106" i="2"/>
  <c r="N107" i="2"/>
  <c r="P108" i="2" s="1"/>
  <c r="AG106" i="2"/>
  <c r="AF89" i="2"/>
  <c r="O90" i="2"/>
  <c r="AE90" i="2" s="1"/>
  <c r="E90" i="2"/>
  <c r="AD90" i="2" s="1"/>
  <c r="F37" i="2"/>
  <c r="F135" i="2"/>
  <c r="F137" i="2" s="1"/>
  <c r="F38" i="2"/>
  <c r="E92" i="2" s="1"/>
  <c r="N90" i="2"/>
  <c r="P91" i="2" s="1"/>
  <c r="AG89" i="2"/>
  <c r="AF72" i="2"/>
  <c r="O73" i="2"/>
  <c r="AE73" i="2" s="1"/>
  <c r="E73" i="2"/>
  <c r="AD73" i="2" s="1"/>
  <c r="E37" i="2"/>
  <c r="E135" i="2"/>
  <c r="E137" i="2" s="1"/>
  <c r="E38" i="2"/>
  <c r="AG72" i="2"/>
  <c r="AB73" i="2" s="1"/>
  <c r="N73" i="2"/>
  <c r="P74" i="2" s="1"/>
  <c r="D53" i="3"/>
  <c r="AG53" i="3"/>
  <c r="AE53" i="3" s="1"/>
  <c r="E54" i="3"/>
  <c r="AG54" i="3" s="1"/>
  <c r="D130" i="3"/>
  <c r="AG103" i="3"/>
  <c r="AE103" i="3" s="1"/>
  <c r="D103" i="3"/>
  <c r="E104" i="3"/>
  <c r="AG104" i="3" s="1"/>
  <c r="G130" i="3"/>
  <c r="D86" i="3"/>
  <c r="AG86" i="3"/>
  <c r="AE86" i="3" s="1"/>
  <c r="E87" i="3"/>
  <c r="AG87" i="3" s="1"/>
  <c r="F130" i="3"/>
  <c r="D69" i="3"/>
  <c r="AG69" i="3"/>
  <c r="AE69" i="3" s="1"/>
  <c r="E70" i="3"/>
  <c r="AG70" i="3" s="1"/>
  <c r="E130" i="3"/>
  <c r="AJ102" i="3"/>
  <c r="G43" i="3"/>
  <c r="P104" i="3" s="1"/>
  <c r="AH104" i="3" s="1"/>
  <c r="P103" i="3"/>
  <c r="AH103" i="3" s="1"/>
  <c r="Q105" i="3"/>
  <c r="AJ105" i="3" s="1"/>
  <c r="AF104" i="3"/>
  <c r="AJ85" i="3"/>
  <c r="F43" i="3"/>
  <c r="P87" i="3" s="1"/>
  <c r="AH87" i="3" s="1"/>
  <c r="P86" i="3"/>
  <c r="AH86" i="3" s="1"/>
  <c r="AF87" i="3"/>
  <c r="Q88" i="3"/>
  <c r="AJ88" i="3" s="1"/>
  <c r="AJ68" i="3"/>
  <c r="E43" i="3"/>
  <c r="P70" i="3" s="1"/>
  <c r="AH70" i="3" s="1"/>
  <c r="P69" i="3"/>
  <c r="AH69" i="3" s="1"/>
  <c r="AF70" i="3"/>
  <c r="Q71" i="3"/>
  <c r="AJ71" i="3" s="1"/>
  <c r="P60" i="6"/>
  <c r="P59" i="6"/>
  <c r="P62" i="6"/>
  <c r="P64" i="6" s="1"/>
  <c r="P61" i="6"/>
  <c r="P69" i="6"/>
  <c r="P68" i="6"/>
  <c r="P71" i="6"/>
  <c r="P70" i="6"/>
  <c r="P72" i="6" l="1"/>
  <c r="P73" i="6"/>
  <c r="P63" i="6"/>
  <c r="O69" i="3"/>
  <c r="AF69" i="3"/>
  <c r="O86" i="3"/>
  <c r="AF86" i="3"/>
  <c r="O103" i="3"/>
  <c r="AF103" i="3"/>
  <c r="AG74" i="2"/>
  <c r="N75" i="2"/>
  <c r="AC75" i="2" s="1"/>
  <c r="D75" i="2"/>
  <c r="AB75" i="2" s="1"/>
  <c r="D73" i="2"/>
  <c r="F74" i="2" s="1"/>
  <c r="AG91" i="2"/>
  <c r="N92" i="2"/>
  <c r="AC92" i="2" s="1"/>
  <c r="D92" i="2"/>
  <c r="AB92" i="2" s="1"/>
  <c r="D90" i="2"/>
  <c r="F91" i="2" s="1"/>
  <c r="AF91" i="2" s="1"/>
  <c r="AD92" i="2" s="1"/>
  <c r="AB90" i="2"/>
  <c r="AG108" i="2"/>
  <c r="AB107" i="2"/>
  <c r="N109" i="2"/>
  <c r="AC109" i="2" s="1"/>
  <c r="D109" i="2"/>
  <c r="AB109" i="2" s="1"/>
  <c r="AD109" i="2" s="1"/>
  <c r="P91" i="1"/>
  <c r="O90" i="1"/>
  <c r="AA90" i="1"/>
  <c r="O107" i="1"/>
  <c r="F63" i="1"/>
  <c r="O124" i="1"/>
  <c r="G63" i="1"/>
  <c r="F89" i="1"/>
  <c r="AA88" i="1"/>
  <c r="F106" i="1"/>
  <c r="AA105" i="1"/>
  <c r="F123" i="1"/>
  <c r="AA122" i="1"/>
  <c r="G72" i="6"/>
  <c r="E140" i="6" s="1"/>
  <c r="G73" i="6"/>
  <c r="D139" i="6" s="1"/>
  <c r="F140" i="6" s="1"/>
  <c r="G63" i="6"/>
  <c r="E89" i="6" s="1"/>
  <c r="F89" i="6" s="1"/>
  <c r="P53" i="3"/>
  <c r="N59" i="2"/>
  <c r="AC59" i="2" s="1"/>
  <c r="AG58" i="2"/>
  <c r="AE59" i="2" s="1"/>
  <c r="O59" i="2"/>
  <c r="AF58" i="2"/>
  <c r="AD59" i="2" s="1"/>
  <c r="E59" i="2"/>
  <c r="AB57" i="2"/>
  <c r="E76" i="1"/>
  <c r="AB82" i="1" s="1"/>
  <c r="AB81" i="1"/>
  <c r="D76" i="1"/>
  <c r="AA80" i="1"/>
  <c r="AC80" i="1" s="1"/>
  <c r="AB72" i="1"/>
  <c r="P75" i="1"/>
  <c r="AA72" i="1"/>
  <c r="O76" i="1" l="1"/>
  <c r="AA81" i="1"/>
  <c r="AC81" i="1" s="1"/>
  <c r="N76" i="1"/>
  <c r="AA74" i="1" s="1"/>
  <c r="AC73" i="1"/>
  <c r="AH53" i="3"/>
  <c r="AF53" i="3" s="1"/>
  <c r="O53" i="3"/>
  <c r="AB131" i="1"/>
  <c r="AC131" i="1" s="1"/>
  <c r="AC123" i="1"/>
  <c r="AB114" i="1"/>
  <c r="AC114" i="1" s="1"/>
  <c r="AC106" i="1"/>
  <c r="E90" i="1"/>
  <c r="AB98" i="1" s="1"/>
  <c r="AB97" i="1"/>
  <c r="AC97" i="1" s="1"/>
  <c r="AC89" i="1"/>
  <c r="AA132" i="1"/>
  <c r="AC132" i="1" s="1"/>
  <c r="AB124" i="1"/>
  <c r="N124" i="1"/>
  <c r="AA115" i="1"/>
  <c r="AC115" i="1" s="1"/>
  <c r="AB107" i="1"/>
  <c r="N107" i="1"/>
  <c r="AA98" i="1"/>
  <c r="AC98" i="1" s="1"/>
  <c r="AB90" i="1"/>
  <c r="O92" i="1"/>
  <c r="AA99" i="1"/>
  <c r="AC99" i="1" s="1"/>
  <c r="N92" i="1"/>
  <c r="AA92" i="1" s="1"/>
  <c r="AC91" i="1"/>
  <c r="AE109" i="2"/>
  <c r="O109" i="2"/>
  <c r="O92" i="2"/>
  <c r="AE92" i="2"/>
  <c r="AF74" i="2"/>
  <c r="AD75" i="2" s="1"/>
  <c r="E75" i="2"/>
  <c r="O75" i="2"/>
  <c r="AE75" i="2"/>
  <c r="AA100" i="1" l="1"/>
  <c r="AC100" i="1" s="1"/>
  <c r="AB92" i="1"/>
  <c r="P108" i="1"/>
  <c r="AA107" i="1"/>
  <c r="P125" i="1"/>
  <c r="N126" i="1"/>
  <c r="AA126" i="1" s="1"/>
  <c r="AA124" i="1"/>
  <c r="AA82" i="1"/>
  <c r="AC82" i="1" s="1"/>
  <c r="AB74" i="1"/>
  <c r="AA133" i="1" l="1"/>
  <c r="AC133" i="1" s="1"/>
  <c r="AC125" i="1"/>
  <c r="O126" i="1"/>
  <c r="AA116" i="1"/>
  <c r="AC116" i="1" s="1"/>
  <c r="N109" i="1"/>
  <c r="AA109" i="1" s="1"/>
  <c r="AC108" i="1"/>
  <c r="O109" i="1"/>
  <c r="AA117" i="1" l="1"/>
  <c r="AC117" i="1" s="1"/>
  <c r="AB109" i="1"/>
  <c r="AA134" i="1"/>
  <c r="AC134" i="1" s="1"/>
  <c r="AB126" i="1"/>
</calcChain>
</file>

<file path=xl/sharedStrings.xml><?xml version="1.0" encoding="utf-8"?>
<sst xmlns="http://schemas.openxmlformats.org/spreadsheetml/2006/main" count="1360" uniqueCount="362">
  <si>
    <t>Magnesium Sulfate for PE/E</t>
    <phoneticPr fontId="0" type="noConversion"/>
  </si>
  <si>
    <t xml:space="preserve">WORLD Data </t>
    <phoneticPr fontId="0" type="noConversion"/>
  </si>
  <si>
    <t>World Indicators</t>
  </si>
  <si>
    <t>World</t>
    <phoneticPr fontId="0" type="noConversion"/>
  </si>
  <si>
    <t>Sub-Saharan Africa</t>
    <phoneticPr fontId="0" type="noConversion"/>
  </si>
  <si>
    <t>Population (%Urban)</t>
    <phoneticPr fontId="0" type="noConversion"/>
  </si>
  <si>
    <t>Population (%Rural)</t>
    <phoneticPr fontId="0" type="noConversion"/>
  </si>
  <si>
    <t>Births (per 1K persons)</t>
    <phoneticPr fontId="0" type="noConversion"/>
  </si>
  <si>
    <t xml:space="preserve">Annual Births </t>
  </si>
  <si>
    <t>Facility Births (%)</t>
  </si>
  <si>
    <t>Community Births (%)</t>
  </si>
  <si>
    <t>Total Births that Occur in a Facility Setting</t>
  </si>
  <si>
    <t xml:space="preserve">Total Births that Occur in a Community Setting </t>
  </si>
  <si>
    <t>PE/E Data</t>
    <phoneticPr fontId="0" type="noConversion"/>
  </si>
  <si>
    <t>Prevalence of PE/E (%) Low Case</t>
  </si>
  <si>
    <t>Annual PE/E Low Case</t>
  </si>
  <si>
    <t>Prevalence of PE/E (%) High Case</t>
  </si>
  <si>
    <t>Annual PE/E High Case</t>
  </si>
  <si>
    <t xml:space="preserve">MgSO4 Availability (%) </t>
    <phoneticPr fontId="0" type="noConversion"/>
  </si>
  <si>
    <t>Market Estimation</t>
    <phoneticPr fontId="0" type="noConversion"/>
  </si>
  <si>
    <t>Market Estimation Low Case</t>
    <phoneticPr fontId="0" type="noConversion"/>
  </si>
  <si>
    <t>World</t>
  </si>
  <si>
    <t>Sub-Saharan Africa</t>
  </si>
  <si>
    <t xml:space="preserve">Total Addressable Market for PE/E </t>
  </si>
  <si>
    <t xml:space="preserve">Total Community Births </t>
  </si>
  <si>
    <t xml:space="preserve">Total Facility Births </t>
  </si>
  <si>
    <t xml:space="preserve">Total Facility Births where MgSO4 is Available </t>
  </si>
  <si>
    <t xml:space="preserve">Total Facility Births wehre MgSO4 is Unavailable </t>
  </si>
  <si>
    <t>Market Estimation High Case</t>
    <phoneticPr fontId="0" type="noConversion"/>
  </si>
  <si>
    <t>Market Estimation Differentials</t>
    <phoneticPr fontId="0" type="noConversion"/>
  </si>
  <si>
    <t>World</t>
    <phoneticPr fontId="0" type="noConversion"/>
  </si>
  <si>
    <t>Total Community Births</t>
  </si>
  <si>
    <t>DATA Visualization (Prevention &amp; Treatment)</t>
    <phoneticPr fontId="0" type="noConversion"/>
  </si>
  <si>
    <t xml:space="preserve">Waterfall World (Difference) </t>
  </si>
  <si>
    <t>Make White</t>
  </si>
  <si>
    <t>Use Drivers</t>
  </si>
  <si>
    <t>Use Tools</t>
  </si>
  <si>
    <t xml:space="preserve">Waterfall World (Low Case) </t>
    <phoneticPr fontId="0" type="noConversion"/>
  </si>
  <si>
    <t>Waterfall World (High Case)</t>
    <phoneticPr fontId="0" type="noConversion"/>
  </si>
  <si>
    <t>Total Addressable Market for PE/E</t>
  </si>
  <si>
    <t>(Make White)</t>
    <phoneticPr fontId="0" type="noConversion"/>
  </si>
  <si>
    <t>Use Drivers</t>
    <phoneticPr fontId="0" type="noConversion"/>
  </si>
  <si>
    <t>Use Tools</t>
    <phoneticPr fontId="0" type="noConversion"/>
  </si>
  <si>
    <t xml:space="preserve">Total Facility Births w/o MgSO4 </t>
  </si>
  <si>
    <t xml:space="preserve">Total Facility Births w MgSO4 </t>
  </si>
  <si>
    <t>Total Facility Births w/o MgSO4</t>
  </si>
  <si>
    <t>Total Additional Potential Market for MgSO4</t>
  </si>
  <si>
    <t xml:space="preserve">Total Additional Potential Market for MgSO4 </t>
  </si>
  <si>
    <t>High Case</t>
  </si>
  <si>
    <t>Low Case</t>
  </si>
  <si>
    <t>Difference</t>
  </si>
  <si>
    <t>Waterfall Sub-Saharan Africa (Low Case)</t>
    <phoneticPr fontId="0" type="noConversion"/>
  </si>
  <si>
    <t>Waterfall Sub-Saharan Africa (High Case)</t>
    <phoneticPr fontId="0" type="noConversion"/>
  </si>
  <si>
    <t xml:space="preserve">Waterfall Sub-Sahara Africa (Difference) </t>
  </si>
  <si>
    <t xml:space="preserve">Total Addressable Market for PE/E (Thousands) </t>
  </si>
  <si>
    <t>Total Facility Births</t>
  </si>
  <si>
    <t xml:space="preserve"> High Case</t>
  </si>
  <si>
    <t xml:space="preserve">Low Case </t>
  </si>
  <si>
    <t>Total Facility Births w MgSO4</t>
  </si>
  <si>
    <t>Magnesium Sulfate Dosage Breakdown</t>
    <phoneticPr fontId="0" type="noConversion"/>
  </si>
  <si>
    <t>Pritchard Dosing Guidelines</t>
    <phoneticPr fontId="0" type="noConversion"/>
  </si>
  <si>
    <t>Total Number of 5 g/10 mL Ampoules Needed to Treat One PE/E Case</t>
  </si>
  <si>
    <t xml:space="preserve">Malik, M. &amp; Yeager, B. (2014) Estimation of Unmet Medical Need for Essential Maternal Health Medicines. </t>
    <phoneticPr fontId="0" type="noConversion"/>
  </si>
  <si>
    <t>Total Reqired Magnesium Sulfate per Case to Treat PE/E (g)</t>
  </si>
  <si>
    <t>Zuspan Dosing Guidelines*</t>
  </si>
  <si>
    <t>*Note: Administering additional doses if convulsions continue was not factored into this cost analysis.</t>
  </si>
  <si>
    <t>Malik, M. &amp; Yeager, B. (2014) Estimation of Unmet Medical Need for Essential Maternal Health Medicines.</t>
  </si>
  <si>
    <t xml:space="preserve">Facility-Based Births </t>
  </si>
  <si>
    <t>Dosage Estimation (Low Case)</t>
    <phoneticPr fontId="0" type="noConversion"/>
  </si>
  <si>
    <t>Pritchard Dosing Guidelines</t>
  </si>
  <si>
    <t>Total MgSO4 Required per PE/E Case to Treat PE/E (g)</t>
  </si>
  <si>
    <t>Zuspan Dosing Guidelines</t>
  </si>
  <si>
    <t>Dosage Estimation (High Case)</t>
    <phoneticPr fontId="0" type="noConversion"/>
  </si>
  <si>
    <t>Differential Dosage Estimation (Low vs. High Case)</t>
    <phoneticPr fontId="0" type="noConversion"/>
  </si>
  <si>
    <t xml:space="preserve">Total 10 IU Doses for All Facility-Based Births </t>
  </si>
  <si>
    <t>Total 10 IU Prevention Doses for All Facility-Based Births</t>
  </si>
  <si>
    <t>Facility-Based Births</t>
    <phoneticPr fontId="0" type="noConversion"/>
  </si>
  <si>
    <t>Dosage Estimation</t>
    <phoneticPr fontId="0" type="noConversion"/>
  </si>
  <si>
    <t xml:space="preserve">Total 10 IU Doses for All Births </t>
  </si>
  <si>
    <t xml:space="preserve">Total 10 IU Prevention Doses for All Births </t>
  </si>
  <si>
    <t>South-Eastern Asia</t>
    <phoneticPr fontId="0" type="noConversion"/>
  </si>
  <si>
    <t>Total Addressable Market</t>
  </si>
  <si>
    <t xml:space="preserve">WHO. 2012. http://www.everywomaneverychild.org/component/content/article/1-about/302-oxytocin--product-profile-. </t>
    <phoneticPr fontId="0" type="noConversion"/>
  </si>
  <si>
    <t>Treatment dose for PPH (IU)</t>
    <phoneticPr fontId="0" type="noConversion"/>
  </si>
  <si>
    <t>Preventative dose for PPH (IU)</t>
    <phoneticPr fontId="0" type="noConversion"/>
  </si>
  <si>
    <t>Total 10 IU Doses</t>
  </si>
  <si>
    <t>Total Dosage</t>
  </si>
  <si>
    <t xml:space="preserve">Dosing Guidelines </t>
    <phoneticPr fontId="0" type="noConversion"/>
  </si>
  <si>
    <t>Oxytocin Dosage Breakdown</t>
    <phoneticPr fontId="0" type="noConversion"/>
  </si>
  <si>
    <t xml:space="preserve">Total Market w AMTSL where Oxytocin is Unavailable </t>
  </si>
  <si>
    <t>Total Market w AMTSL where Oxytocin is Unavailable</t>
  </si>
  <si>
    <t xml:space="preserve">Total Market w AMTSL </t>
  </si>
  <si>
    <t xml:space="preserve">Total Market w/o AMTSL </t>
  </si>
  <si>
    <t>Total Market w/o AMTSL</t>
  </si>
  <si>
    <t xml:space="preserve">Total Addressable Market </t>
  </si>
  <si>
    <t>Treatment Market</t>
  </si>
  <si>
    <t>Prevention Market</t>
  </si>
  <si>
    <t>Unmet Treatment Need for Oxytocin</t>
  </si>
  <si>
    <t>Unmet Prevention Need for Oxytocin</t>
  </si>
  <si>
    <t>(Make White)</t>
  </si>
  <si>
    <t>(Make White)</t>
    <phoneticPr fontId="0" type="noConversion"/>
  </si>
  <si>
    <t xml:space="preserve">Waterfall Sub-Saharan Africa (Total) </t>
  </si>
  <si>
    <t>Waterfall Sub-Saharan Africa (Treatment)</t>
    <phoneticPr fontId="0" type="noConversion"/>
  </si>
  <si>
    <t>Waterfall Sub-Saharan Africa (Prevention)</t>
    <phoneticPr fontId="0" type="noConversion"/>
  </si>
  <si>
    <t xml:space="preserve">Waterfall World (Total) </t>
  </si>
  <si>
    <t xml:space="preserve">Waterfall World (Treatment) - # Cases PPH </t>
  </si>
  <si>
    <t xml:space="preserve">Waterfall World (Prevention) </t>
    <phoneticPr fontId="0" type="noConversion"/>
  </si>
  <si>
    <t xml:space="preserve">Total Market w AMTSL where Oxytocin is Available </t>
  </si>
  <si>
    <t>Total Market w AMTSL</t>
  </si>
  <si>
    <t>Market Estimation (Treatment)</t>
    <phoneticPr fontId="0" type="noConversion"/>
  </si>
  <si>
    <t>Market Estimation (Prevention)</t>
  </si>
  <si>
    <t xml:space="preserve">Oxytocin Availability (%) </t>
    <phoneticPr fontId="0" type="noConversion"/>
  </si>
  <si>
    <t>Facility based birth (%)</t>
  </si>
  <si>
    <t xml:space="preserve">Annual Rural PPH </t>
  </si>
  <si>
    <t>Annual PPH</t>
  </si>
  <si>
    <t>Prevalence of PPH (%)</t>
    <phoneticPr fontId="0" type="noConversion"/>
  </si>
  <si>
    <t>Oxytocin for PPH</t>
    <phoneticPr fontId="0" type="noConversion"/>
  </si>
  <si>
    <t>**Misoprostol is regularly available in facilites 27% of the time. By incuding this market segment, we can re-calcuate dosage and cost estimations.</t>
    <phoneticPr fontId="0" type="noConversion"/>
  </si>
  <si>
    <t>Community-Based Births + Partial Facility-Based Births</t>
    <phoneticPr fontId="0" type="noConversion"/>
  </si>
  <si>
    <t>Community-Based Births</t>
    <phoneticPr fontId="0" type="noConversion"/>
  </si>
  <si>
    <t>Wilson, R., Kade, K., Weaver, A., De Lorenzi, A., Yeager, B., Patel, S., … Lockwood, J.B. (2012). Medicines for Maternal Health: Working Paper. http://www.everywomaneverychild.org/component/content/article/1-about/303-misoprostol--product-profile-.</t>
    <phoneticPr fontId="0" type="noConversion"/>
  </si>
  <si>
    <t>Treatment dose for PPH (μg)</t>
    <phoneticPr fontId="0" type="noConversion"/>
  </si>
  <si>
    <t>Preventative dose for PPH  (μg)</t>
    <phoneticPr fontId="0" type="noConversion"/>
  </si>
  <si>
    <t>Total 200 μg Doses</t>
    <phoneticPr fontId="0" type="noConversion"/>
  </si>
  <si>
    <t>Total Dosage</t>
    <phoneticPr fontId="0" type="noConversion"/>
  </si>
  <si>
    <t>Misoprostol Dosage Breakdown</t>
    <phoneticPr fontId="0" type="noConversion"/>
  </si>
  <si>
    <t>Total Market w/o AMTSL for Misoprostol</t>
  </si>
  <si>
    <t>Total Market w AMTSL for Misoprostol</t>
  </si>
  <si>
    <t>Total Market w AMTSL for Oxytocin Only</t>
    <phoneticPr fontId="0" type="noConversion"/>
  </si>
  <si>
    <t xml:space="preserve">Total Market w AMTSL for Oxytocin Only </t>
  </si>
  <si>
    <t>Total Addressable Market</t>
    <phoneticPr fontId="0" type="noConversion"/>
  </si>
  <si>
    <t>Treatment Market for Misoprostol</t>
  </si>
  <si>
    <t>Prevention Market for Misoprostol</t>
  </si>
  <si>
    <t>Unmet Treatment Need for Misoprostol</t>
  </si>
  <si>
    <t>Unmet Prevention Need for Misoprostol</t>
  </si>
  <si>
    <t>Total Market w AMTSL for Oxytocin Only</t>
  </si>
  <si>
    <t>Waterfall Sub-Saharan Africa (Total)</t>
  </si>
  <si>
    <t>Waterfall World (Treatment)</t>
    <phoneticPr fontId="0" type="noConversion"/>
  </si>
  <si>
    <t xml:space="preserve">Total Market w AMTSL for Available Misoprostol </t>
    <phoneticPr fontId="0" type="noConversion"/>
  </si>
  <si>
    <t>Total Market w AMTSL</t>
    <phoneticPr fontId="0" type="noConversion"/>
  </si>
  <si>
    <t>Market Estimation (Treatment)</t>
    <phoneticPr fontId="0" type="noConversion"/>
  </si>
  <si>
    <t>Market Estimation (Prevention)</t>
    <phoneticPr fontId="0" type="noConversion"/>
  </si>
  <si>
    <t>Misoprostol Facility Availability (%)</t>
    <phoneticPr fontId="0" type="noConversion"/>
  </si>
  <si>
    <t xml:space="preserve">Annual PPH </t>
  </si>
  <si>
    <t>Annual Births</t>
  </si>
  <si>
    <t>Birth rate (per 1K persons)</t>
  </si>
  <si>
    <t>Misoprostol for PPH</t>
    <phoneticPr fontId="0" type="noConversion"/>
  </si>
  <si>
    <t>Bangladesh Low Case</t>
  </si>
  <si>
    <t>Bangladesh High Case</t>
  </si>
  <si>
    <t>Nepal Low Case</t>
  </si>
  <si>
    <t>Nepal High Case</t>
  </si>
  <si>
    <t>Zuspan Low Cost</t>
  </si>
  <si>
    <t>Zuspan High Cost</t>
  </si>
  <si>
    <t>Pritchard Low Cost</t>
  </si>
  <si>
    <t>Pritchard High Cost</t>
  </si>
  <si>
    <t>Total Addressable Market: SEA</t>
  </si>
  <si>
    <t>Facility Based Births: SEA</t>
  </si>
  <si>
    <t>Senegal Low Case</t>
  </si>
  <si>
    <t>Senegal High Case</t>
  </si>
  <si>
    <t>Zambia Low Case</t>
  </si>
  <si>
    <t>Zambia High Case</t>
  </si>
  <si>
    <t>Uganda Low Case</t>
  </si>
  <si>
    <t xml:space="preserve">Uganda High Case </t>
  </si>
  <si>
    <t>Ethiopia Low Case</t>
  </si>
  <si>
    <t>Ethiopia High Case</t>
  </si>
  <si>
    <t>Kenya Low Case</t>
  </si>
  <si>
    <t>Kenya High Case</t>
  </si>
  <si>
    <t>Total Addressable Market:SSA</t>
  </si>
  <si>
    <t>Facility Based Births: SSA</t>
  </si>
  <si>
    <t>Southeast Asia Low Case</t>
  </si>
  <si>
    <t>Southeast Asia High Case</t>
  </si>
  <si>
    <t>Sub-Saharan Africa Low Case</t>
  </si>
  <si>
    <t>Sub-Saharan Africa High Case</t>
  </si>
  <si>
    <t>Total Addressable Market - Global</t>
  </si>
  <si>
    <t>Facility Based Births - Global</t>
  </si>
  <si>
    <t>DATA Visualization</t>
    <phoneticPr fontId="0" type="noConversion"/>
  </si>
  <si>
    <t>Global Low Case</t>
  </si>
  <si>
    <t>Global High Case</t>
  </si>
  <si>
    <t>Regional Cost Summary</t>
  </si>
  <si>
    <t>Lower Cost Required to Treat PE/E (Low Case)</t>
  </si>
  <si>
    <t>Upper Cost Required to Treat PE/E (Low Case)</t>
  </si>
  <si>
    <t>Lower Cost Required to Treat PE/E (High Case)</t>
  </si>
  <si>
    <t>Upper Cost Required to Treat PE/E (High Case)</t>
  </si>
  <si>
    <t>Bangladesh</t>
    <phoneticPr fontId="0" type="noConversion"/>
  </si>
  <si>
    <t>Nepal</t>
    <phoneticPr fontId="0" type="noConversion"/>
  </si>
  <si>
    <t>Nigeria</t>
    <phoneticPr fontId="0" type="noConversion"/>
  </si>
  <si>
    <t>Senegal</t>
    <phoneticPr fontId="0" type="noConversion"/>
  </si>
  <si>
    <t>Zambia</t>
    <phoneticPr fontId="0" type="noConversion"/>
  </si>
  <si>
    <t>Uganda</t>
    <phoneticPr fontId="0" type="noConversion"/>
  </si>
  <si>
    <t>Ethiopia</t>
    <phoneticPr fontId="0" type="noConversion"/>
  </si>
  <si>
    <t>Kenya</t>
    <phoneticPr fontId="0" type="noConversion"/>
  </si>
  <si>
    <t>Sub-Saharan Africa</t>
    <phoneticPr fontId="0" type="noConversion"/>
  </si>
  <si>
    <t>World</t>
    <phoneticPr fontId="0" type="noConversion"/>
  </si>
  <si>
    <t xml:space="preserve"> Cost Estimation</t>
  </si>
  <si>
    <t>Total Zuspan Doses Required to Treat PE/E (High Case)</t>
  </si>
  <si>
    <t>Total Zuspan Doses Required to Treat PE/E (Low Case)</t>
  </si>
  <si>
    <t>Total Pritchard Doses Required to Treat PE/E (High Case)</t>
  </si>
  <si>
    <t>Total Pritchard Doses Required to Treat PE/E (Low Case)</t>
  </si>
  <si>
    <t>Lower Cost to Treat One PE/E Case with MgSO4 (Zuspan)</t>
  </si>
  <si>
    <t>Upper Cost to Treat One PE/E Case with MgSO4 (Zuspan)</t>
  </si>
  <si>
    <t>Lower Cost to Treat One PE/E Case with MgSO4 (Pritchard)</t>
  </si>
  <si>
    <t>Upper Cost to Treat One PE/E Case with MgSO4 (Pritchard)</t>
  </si>
  <si>
    <t xml:space="preserve">Lower Cost for 5g/10mL ampoule </t>
  </si>
  <si>
    <t xml:space="preserve">Upper Cost for 5g/10mL ampoule </t>
  </si>
  <si>
    <t xml:space="preserve">**Healthcare workers are expected to mix Magnesium Sulfate w IV fluid to produce the correct solution before injection. </t>
    <phoneticPr fontId="0" type="noConversion"/>
  </si>
  <si>
    <t>Magnesium Sulfate</t>
    <phoneticPr fontId="0" type="noConversion"/>
  </si>
  <si>
    <t xml:space="preserve">Total Facility-Based PE/E High Cases </t>
  </si>
  <si>
    <t xml:space="preserve">Total Facility-Based PE/E Low Cases </t>
  </si>
  <si>
    <t xml:space="preserve">Total Community-Based Births </t>
  </si>
  <si>
    <t xml:space="preserve">Total Facility-Based Births </t>
  </si>
  <si>
    <t>Facility-Based Births (%)</t>
    <phoneticPr fontId="0" type="noConversion"/>
  </si>
  <si>
    <t xml:space="preserve">Total Annual Births </t>
  </si>
  <si>
    <t xml:space="preserve">Market Data </t>
    <phoneticPr fontId="0" type="noConversion"/>
  </si>
  <si>
    <t>Magnesium Sulfate Detailed Dosaging</t>
    <phoneticPr fontId="0" type="noConversion"/>
  </si>
  <si>
    <t>Bangladesh</t>
  </si>
  <si>
    <t>Nepal</t>
  </si>
  <si>
    <t>Lower Cost</t>
  </si>
  <si>
    <t>Upper Cost</t>
  </si>
  <si>
    <t>Senegal</t>
  </si>
  <si>
    <t>Zambia</t>
  </si>
  <si>
    <t>Uganda</t>
  </si>
  <si>
    <t>Ethiopia</t>
  </si>
  <si>
    <t>Costs of PPH Prevention and Treatment with Oxytocin in Sub-Saharan Africa Among The Total Addressable Market</t>
  </si>
  <si>
    <t>Global Costs of PPH Prevention and Treatment with Oxytocin Among The Total Addressable Market</t>
  </si>
  <si>
    <t>Costs of PPH Prevention and Treatment with Oxytocin in Sub-Saharan Africa Among Facility-Based Births</t>
  </si>
  <si>
    <t>Global Costs of PPH Prevention and Treatment with Oxytocin Among Facility-Based Births</t>
  </si>
  <si>
    <t>Facility-Based Births</t>
  </si>
  <si>
    <t xml:space="preserve">Total Costs </t>
  </si>
  <si>
    <t xml:space="preserve">Cost of Oxytocin Required for Treatment of PPH After Receiving Misoprostol for Prevention </t>
  </si>
  <si>
    <t xml:space="preserve">Cost of Oxytocin Required for Augmentation of Labor </t>
  </si>
  <si>
    <t xml:space="preserve">Cost of Oxytocin Required for Treatment of PPH After Receiving Oxytocin for Prevention </t>
  </si>
  <si>
    <t xml:space="preserve">Cost of Oxytocin Required for Prevention of PPH </t>
  </si>
  <si>
    <t>Cost of Oxytocin Required for Induction</t>
  </si>
  <si>
    <t>Total Addressable Market (Cost Differential)</t>
  </si>
  <si>
    <t>Total Addressable Market (Upper Estimate)</t>
  </si>
  <si>
    <t>Total Addressable Market (Lower Estimate)</t>
  </si>
  <si>
    <t>Facility-Based Births (Cost Differential)</t>
  </si>
  <si>
    <t>Facility-Based Births (Upper Estimate)</t>
  </si>
  <si>
    <t>Facility-Based Births (Lower Estimate)</t>
  </si>
  <si>
    <t>Cost Estimation</t>
    <phoneticPr fontId="0" type="noConversion"/>
  </si>
  <si>
    <t xml:space="preserve">Total Required Doses </t>
  </si>
  <si>
    <t>Oxytocin Required for Treatment of PPH After Receiving Misoprostol for Prevention (4-10 IU doses)</t>
  </si>
  <si>
    <t>Oxytocin Required for Augmentation of Labor</t>
  </si>
  <si>
    <t>Oxytocin Required for Treatment of PPH After Receiving Oxytocin for Prevention (4-10 IU doses)</t>
  </si>
  <si>
    <t xml:space="preserve">Oxytocin Required for Prevention of PPH </t>
  </si>
  <si>
    <t xml:space="preserve">Oxytocin Required for Induction </t>
  </si>
  <si>
    <t xml:space="preserve">Facility-Based Births </t>
    <phoneticPr fontId="0" type="noConversion"/>
  </si>
  <si>
    <t>Lower Cost of 10 IU of Oxytocin</t>
  </si>
  <si>
    <t>Upper Cost of 10 IU of Oxytocin</t>
  </si>
  <si>
    <t>Augmentation dose (IU)</t>
  </si>
  <si>
    <t>Treatment dose for PPH (IU)</t>
  </si>
  <si>
    <t>Preventative dose for PPH (IU)</t>
  </si>
  <si>
    <t>Induction dose (IU)</t>
  </si>
  <si>
    <t>Total 10 IU Doses</t>
    <phoneticPr fontId="0" type="noConversion"/>
  </si>
  <si>
    <t>Dosing Guidelines</t>
  </si>
  <si>
    <t>Treatment of PPH after Receiving Misoprostol for Prevention (%)</t>
    <phoneticPr fontId="0" type="noConversion"/>
  </si>
  <si>
    <t>Augmentation (%)</t>
    <phoneticPr fontId="0" type="noConversion"/>
  </si>
  <si>
    <t>Treatment of PPH after Receiving Oxytocin for Prevention (%)</t>
    <phoneticPr fontId="0" type="noConversion"/>
  </si>
  <si>
    <t>Prevention of PPH (%)</t>
    <phoneticPr fontId="0" type="noConversion"/>
  </si>
  <si>
    <t xml:space="preserve">Induction (%) </t>
    <phoneticPr fontId="0" type="noConversion"/>
  </si>
  <si>
    <t>% of Births Needing Oxytocin for Various Conditions</t>
    <phoneticPr fontId="0" type="noConversion"/>
  </si>
  <si>
    <t xml:space="preserve">Oxytocin </t>
    <phoneticPr fontId="0" type="noConversion"/>
  </si>
  <si>
    <t>Number of Births</t>
    <phoneticPr fontId="0" type="noConversion"/>
  </si>
  <si>
    <t>Oxytocin Detailed Dosing</t>
  </si>
  <si>
    <t>Misoprostol Detailed Dosing</t>
  </si>
  <si>
    <t xml:space="preserve">Market Data </t>
    <phoneticPr fontId="0" type="noConversion"/>
  </si>
  <si>
    <t>Kenya</t>
    <phoneticPr fontId="0" type="noConversion"/>
  </si>
  <si>
    <t>Uganda</t>
    <phoneticPr fontId="0" type="noConversion"/>
  </si>
  <si>
    <t>Nigeria</t>
    <phoneticPr fontId="0" type="noConversion"/>
  </si>
  <si>
    <t>Nepal</t>
    <phoneticPr fontId="0" type="noConversion"/>
  </si>
  <si>
    <t>Bangladesh</t>
    <phoneticPr fontId="0" type="noConversion"/>
  </si>
  <si>
    <t>Facility-Based Births (%)</t>
    <phoneticPr fontId="0" type="noConversion"/>
  </si>
  <si>
    <t>Misoprostol</t>
    <phoneticPr fontId="0" type="noConversion"/>
  </si>
  <si>
    <t>% of Births Needing Misoprostol for Various Conditions</t>
  </si>
  <si>
    <r>
      <t xml:space="preserve">Treatment of PPH after Receiving </t>
    </r>
    <r>
      <rPr>
        <sz val="14"/>
        <color indexed="18"/>
        <rFont val="Arial"/>
      </rPr>
      <t>Misoprostol</t>
    </r>
    <r>
      <rPr>
        <sz val="14"/>
        <color indexed="18"/>
        <rFont val="Arial"/>
      </rPr>
      <t xml:space="preserve"> for Prevention (%)</t>
    </r>
  </si>
  <si>
    <t xml:space="preserve">**Given that 6% of Misoprostol prevention cases will require PPH treatment, we assume that a total of 4% will not reach a facility, and thus require Misoprostol (instead of Oxytocin) for treatment </t>
  </si>
  <si>
    <t xml:space="preserve">Dosing Guidelines </t>
    <phoneticPr fontId="0" type="noConversion"/>
  </si>
  <si>
    <t>Total Dosage</t>
    <phoneticPr fontId="0" type="noConversion"/>
  </si>
  <si>
    <t>Total 200 μg Doses</t>
    <phoneticPr fontId="0" type="noConversion"/>
  </si>
  <si>
    <t xml:space="preserve">Upper Cost of 1 tablet/ 200 μg of Misoprostol  </t>
  </si>
  <si>
    <t xml:space="preserve">Lower Cost of 1 tablet/ 200 μg of Misoprostol  </t>
  </si>
  <si>
    <t>Community-Based Births + Partial Facility-Based Births</t>
    <phoneticPr fontId="0" type="noConversion"/>
  </si>
  <si>
    <t>Community-Based Births</t>
  </si>
  <si>
    <t>Total Prevention Costs (Lower) for All Community-Based Births</t>
  </si>
  <si>
    <t>Total Prevention Costs (Upper) for All Community-Based Births</t>
  </si>
  <si>
    <t>Total Treatment Costs (Lower) for All Community-Based Births</t>
  </si>
  <si>
    <t>Total Treatment Costs (Upper) for All Community-Based Births</t>
  </si>
  <si>
    <t>Total Costs (Lower) for All Community-Based Births</t>
  </si>
  <si>
    <t>Total Costs (Upper) for All Community-Based Births</t>
  </si>
  <si>
    <t xml:space="preserve">Total Prevention Costs (Lower) for All Community + Partial Facility-Based Births </t>
  </si>
  <si>
    <t xml:space="preserve">Total Prevention Costs (Upper) for All  Community + Partial Facility-Based Births </t>
  </si>
  <si>
    <t xml:space="preserve">Total Treatment Costs (Lower) for All Community + Partial Facility-Based Births </t>
  </si>
  <si>
    <t xml:space="preserve">Total Treatment Costs (Upper) for All Community + Partial Facility-Based Births </t>
  </si>
  <si>
    <t xml:space="preserve">Total Costs (Lower) for All Community + Partial Facility-Based Births </t>
  </si>
  <si>
    <t xml:space="preserve">Total Costs (Upper) for All Community + Partial Facility-Based Births </t>
  </si>
  <si>
    <t>DATA Visualization</t>
    <phoneticPr fontId="0" type="noConversion"/>
  </si>
  <si>
    <t>Global Costs of PPH Prevention and Treatment with Misoprostol Among Community-Based Births</t>
  </si>
  <si>
    <t>Costs of PPH Prevention and Treatment with Misoprostol in Sub-Saharan Africa Among Community-Based Births</t>
  </si>
  <si>
    <t>Community-Based Births + Partial Facility-Based Births</t>
  </si>
  <si>
    <t>Global Costs of PPH Prevention and Treatment with Misoprostol Among Community + Partial Facility-Based Births</t>
  </si>
  <si>
    <t>Costs of PPH Prevention and Treatment with Misoprostol in Sub-Saharan Africa Among Community + Partial Facility-Based Births</t>
  </si>
  <si>
    <t xml:space="preserve">References are listed for data drawn from other sources. References are not listed for calculated values. </t>
  </si>
  <si>
    <t>Introduction</t>
  </si>
  <si>
    <t xml:space="preserve">Complete business cases on Oxytocin, Misoprostol, and Magnesium Sulfate accessible here: </t>
  </si>
  <si>
    <t>Authors: Celina Schocken, Deepti Tanuku, Rachel Beecroft, and Courtney Chang</t>
  </si>
  <si>
    <t xml:space="preserve">Content Overview </t>
    <phoneticPr fontId="2" type="noConversion"/>
  </si>
  <si>
    <t>Magnesium Sulfate (MgSO4)</t>
    <phoneticPr fontId="2" type="noConversion"/>
  </si>
  <si>
    <t xml:space="preserve">Includes PE/E specific market information, market estimations at world and regional levels and magnesium sulfate dosage estimations. </t>
  </si>
  <si>
    <t>Oxytocin</t>
    <phoneticPr fontId="2" type="noConversion"/>
  </si>
  <si>
    <t xml:space="preserve">Includes PPH specific market information, market estimations at world and regional levels and oxytocin dosage estimations. </t>
    <phoneticPr fontId="2" type="noConversion"/>
  </si>
  <si>
    <t>Misoprostol</t>
    <phoneticPr fontId="2" type="noConversion"/>
  </si>
  <si>
    <t xml:space="preserve">Includes PPH specific market information, market estimations at world and regional levels and misoprostol dosage estimations. </t>
    <phoneticPr fontId="2" type="noConversion"/>
  </si>
  <si>
    <t>4-6</t>
  </si>
  <si>
    <t>Dosage &amp; Cost Scenarios</t>
    <phoneticPr fontId="2" type="noConversion"/>
  </si>
  <si>
    <t xml:space="preserve">Includes dosaging and cost specific market information for MgSO4, Oxytocin and Misoprostol. </t>
    <phoneticPr fontId="2" type="noConversion"/>
  </si>
  <si>
    <t>Abalos, E., C. Cuesta, G. Carroli, Z. Qureshi, M. Widmer, J. P. Vogel, and J. P. Souza, on behalf of the
WHO Multicountry Survey on Maternal and Newborn Health Research Network. 2014. “Pre-eclampsia, Eclampsia and Adverse Maternal and Perinatal Outcomes: A Secondary Analysis of the World Health Organization Multicountry Survey on Maternal and Newborn Health.” BJOG: An International Journal of Obstetrics &amp; Gynaecology 121 (s1): 14–24. doi: 10.1111/1471-0528.12629.</t>
  </si>
  <si>
    <t>Price estimates were gathered from international partners including UNICEF, UNFPA, and IDA Foundation, as well as from the UN Commodities Commission. For more information, please see “International Drug Price Indicator Guide,” 2013, MSH.</t>
  </si>
  <si>
    <t xml:space="preserve">“World Population Data Sheet,” 2013, Population Reference Bureau. http://www.prb.org/pdf13/2013-population-data-sheet_eng.pdf. </t>
  </si>
  <si>
    <t>“State of the Word’s Children,” 2014, UNICEF. http://www.unicef.org/sowc2014/</t>
  </si>
  <si>
    <r>
      <t xml:space="preserve">Calvert, Clara, Sara L. Thomas, Carine Ronsmans, Karen S. Wagner, Alma J. Adler, and Veronique Filippi. 2012. “Identifying Regional Variation in the Prevalence of Postpartum Haemorrhage: A Systematic Review and Meta-Analysis.” </t>
    </r>
    <r>
      <rPr>
        <i/>
        <sz val="14"/>
        <color rgb="FF000090"/>
        <rFont val="Arial"/>
      </rPr>
      <t>PLoS ONE</t>
    </r>
    <r>
      <rPr>
        <sz val="14"/>
        <color rgb="FF000090"/>
        <rFont val="Arial"/>
      </rPr>
      <t xml:space="preserve"> 7 (7): e41114.</t>
    </r>
  </si>
  <si>
    <r>
      <t xml:space="preserve">Smith, Jeffrey, Sheena Currie, Julia Perri, Julia Bluestone, and Tirza Cannon. 2012. </t>
    </r>
    <r>
      <rPr>
        <i/>
        <sz val="14"/>
        <color rgb="FF000090"/>
        <rFont val="Arial"/>
      </rPr>
      <t>National Programs for the Prevention and Management of Postpartum Hemorrhage and Pre-Eclampsia/Eclampsia: A Global Survey, 2012.</t>
    </r>
    <r>
      <rPr>
        <sz val="14"/>
        <color rgb="FF000090"/>
        <rFont val="Arial"/>
      </rPr>
      <t xml:space="preserve"> Washington, DC: MCHIP and USAID.</t>
    </r>
  </si>
  <si>
    <r>
      <t xml:space="preserve">Malik, Maheen, and Beth Yeager. 2014. </t>
    </r>
    <r>
      <rPr>
        <i/>
        <sz val="14"/>
        <color rgb="FF000090"/>
        <rFont val="Arial"/>
      </rPr>
      <t>Estimation of Unmet Medical Need for Essential Maternal Health Medicines.</t>
    </r>
    <r>
      <rPr>
        <sz val="14"/>
        <color rgb="FF000090"/>
        <rFont val="Arial"/>
      </rPr>
      <t xml:space="preserve"> Arlington, VA: Management Sciences for Health.</t>
    </r>
  </si>
  <si>
    <r>
      <t xml:space="preserve">Wilson, R., Kade, K., Weaver, A., De Lorenzi, A., Yeager, B., Patel, S., … Lockwood, J.B. 2012. </t>
    </r>
    <r>
      <rPr>
        <i/>
        <sz val="14"/>
        <color rgb="FF000090"/>
        <rFont val="Arial"/>
      </rPr>
      <t>Medicines for Maternal Health: Working Paper.</t>
    </r>
    <r>
      <rPr>
        <sz val="14"/>
        <color rgb="FF000090"/>
        <rFont val="Arial"/>
      </rPr>
      <t xml:space="preserve"> http://www.everywomaneverychild.org/component/content/article/1-about/302-oxytocin--product-profile.</t>
    </r>
  </si>
  <si>
    <t>South Asia</t>
  </si>
  <si>
    <t>Waterfall South Asia (Low Case)</t>
  </si>
  <si>
    <t>Waterfall South Asia (High Case)</t>
  </si>
  <si>
    <t xml:space="preserve">Waterfall South Asia (Difference) </t>
  </si>
  <si>
    <t>Waterfall South Asia (Prevention)</t>
  </si>
  <si>
    <t>Waterfall South Asia (Treatment)</t>
  </si>
  <si>
    <t xml:space="preserve">Waterfall South Asia (Total) </t>
  </si>
  <si>
    <t>Waterfall South Asia (Total)</t>
  </si>
  <si>
    <t>Southeast Asia</t>
  </si>
  <si>
    <t>Waterfall Southeast Asia (Low Case)</t>
  </si>
  <si>
    <t>Waterfall Southeast Asia (High Case)</t>
  </si>
  <si>
    <t xml:space="preserve">Waterfall Southeast Asia (Difference) </t>
  </si>
  <si>
    <t>Waterfall Southeast Asia (Treatment)</t>
  </si>
  <si>
    <t xml:space="preserve">Waterfall Southeast Asia (Total) </t>
  </si>
  <si>
    <t>Waterfall Southeast Asia (Prevention)</t>
  </si>
  <si>
    <t>Waterfall Southeast Asia (Total)</t>
  </si>
  <si>
    <t>Costs of PPH Prevention and Treatment with Oxytocin in Southeast Asia Among Facility-Based Births</t>
  </si>
  <si>
    <t>Costs of PPH Prevention and Treatment with Oxytocin in Southeast Asia Among The Total Addressable Market</t>
  </si>
  <si>
    <t>Costs of PPH Prevention and Treatment with Misoprostol in Southeast Asia Among Community-Based Births</t>
  </si>
  <si>
    <t>Costs of PPH Prevention and Treatment with Misoprostol in Southeast Asia Among Community + Partial Facility-Based Births</t>
  </si>
  <si>
    <t>Highlighted cells are hard-coded assumptions made, and can be manipulated. Non-highlighted cells are formula-based and should not be manipulated.</t>
  </si>
  <si>
    <t>South Asia High Case</t>
  </si>
  <si>
    <t>South Asia Low Case</t>
  </si>
  <si>
    <t>India</t>
  </si>
  <si>
    <t>Drug Cost*</t>
  </si>
  <si>
    <t>*Note: Wholesale costs indicated</t>
  </si>
  <si>
    <t>*Note: Wholesale cost indicated.</t>
  </si>
  <si>
    <t xml:space="preserve">Accelovate Maternal Health Drug Business Assessments </t>
  </si>
  <si>
    <t xml:space="preserve">This Excel File contains global market data pertaining maternal health drugs for the prevention and treatment of postpartum hemorrhage (PPH) and pre-eclampsia/eclampsia (PE/E). Our analysis uses demand, wholesale cost, and dosage assumptions to project the market size and dynamics for three essential maternal health drugs – Oxytocin, Misoprostol, and Magnesium Sulfate (MgSO4). The analysis has been built so that users can adjust the demand, cost, or dosage assumptions to generate market projections. 
</t>
  </si>
  <si>
    <t>Population*</t>
  </si>
  <si>
    <t>*For alternative population projections through 2050, please refer to http://www.census.gov/population/international/data/idb/informationGateway.php</t>
  </si>
  <si>
    <t xml:space="preserve">Inflation Multilpier </t>
  </si>
  <si>
    <t xml:space="preserve">“Inflation Rate - Forecast,” 2014, Trading Economies. http://www.tradingeconomics.com/forecast/inflation-rate </t>
  </si>
  <si>
    <t>Total10 IU Treatment Doses for All PPH Cases  (four 10 IU doses per patient)</t>
  </si>
  <si>
    <t>Total10 IU Treatment Doses for All Facility-Based PPH Cases (four 10 IU doses per patient)</t>
  </si>
  <si>
    <t>Total 200 μg Prevention Doses (three 200 μg doses per patient)</t>
  </si>
  <si>
    <t>Total 200 μg Prevention Doses for All Community-Based Births (three 200 μg doses per patient)</t>
  </si>
  <si>
    <t>Total 200 μg Treatment Doses for All Community-Based Births (three 200 μg doses per patient)</t>
  </si>
  <si>
    <t>Total 200 μg Treatment Doses (three 200 μg doses per patient)</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</si>
</sst>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6" formatCode="&quot;$&quot;#,##0_);[Red]\(&quot;$&quot;#,##0\)"/>
    <numFmt numFmtId="8" formatCode="&quot;$&quot;#,##0.00_);[Red]\(&quot;$&quot;#,##0.00\)"/>
    <numFmt numFmtId="43" formatCode="_(* #,##0.00_);_(* \(#,##0.00\);_(* &quot;-&quot;??_);_(@_)"/>
    <numFmt numFmtId="164" formatCode="#,##0.0"/>
    <numFmt numFmtId="165" formatCode="#,000"/>
    <numFmt numFmtId="166" formatCode="###,000"/>
    <numFmt numFmtId="167" formatCode="0.00000000"/>
    <numFmt numFmtId="168" formatCode="_(* #,##0_);_(* \(#,##0\);_(* &quot;-&quot;??_);_(@_)"/>
    <numFmt numFmtId="169" formatCode="0.000"/>
    <numFmt numFmtId="170" formatCode="&quot;$&quot;#,##0"/>
    <numFmt numFmtId="171" formatCode="[$$-409]#,##0_);\([$$-409]#,##0\)"/>
    <numFmt numFmtId="172" formatCode="&quot;$&quot;#,##0.000"/>
  </numFmts>
  <fonts count="39" x14ac:knownFonts="1">
    <font>
      <sz val="10"/>
      <name val="Verdana"/>
    </font>
    <font>
      <sz val="10"/>
      <name val="Verdana"/>
    </font>
    <font>
      <sz val="12"/>
      <color indexed="9"/>
      <name val="Arial"/>
    </font>
    <font>
      <sz val="12"/>
      <name val="Arial"/>
    </font>
    <font>
      <sz val="10"/>
      <name val="Arial"/>
    </font>
    <font>
      <b/>
      <sz val="24"/>
      <color indexed="18"/>
      <name val="Arial"/>
    </font>
    <font>
      <sz val="14"/>
      <color indexed="18"/>
      <name val="Arial"/>
    </font>
    <font>
      <b/>
      <sz val="26"/>
      <color indexed="9"/>
      <name val="Arial"/>
    </font>
    <font>
      <b/>
      <sz val="18"/>
      <color indexed="9"/>
      <name val="Arial"/>
    </font>
    <font>
      <b/>
      <sz val="14"/>
      <color indexed="18"/>
      <name val="Arial"/>
    </font>
    <font>
      <b/>
      <sz val="22"/>
      <color indexed="9"/>
      <name val="Arial"/>
    </font>
    <font>
      <b/>
      <sz val="16"/>
      <color indexed="18"/>
      <name val="Arial"/>
    </font>
    <font>
      <b/>
      <u/>
      <sz val="20"/>
      <color indexed="18"/>
      <name val="Arial"/>
    </font>
    <font>
      <b/>
      <sz val="20"/>
      <color indexed="18"/>
      <name val="Arial"/>
    </font>
    <font>
      <sz val="14"/>
      <color rgb="FF000090"/>
      <name val="Arial"/>
    </font>
    <font>
      <b/>
      <sz val="20"/>
      <color rgb="FF000090"/>
      <name val="Arial"/>
    </font>
    <font>
      <sz val="10"/>
      <color indexed="18"/>
      <name val="Verdana"/>
    </font>
    <font>
      <b/>
      <sz val="10"/>
      <name val="Verdana"/>
    </font>
    <font>
      <b/>
      <sz val="16"/>
      <color rgb="FF000090"/>
      <name val="Arial"/>
    </font>
    <font>
      <b/>
      <sz val="14"/>
      <color rgb="FF000090"/>
      <name val="Arial"/>
    </font>
    <font>
      <b/>
      <sz val="14"/>
      <color indexed="11"/>
      <name val="Arial"/>
    </font>
    <font>
      <sz val="10"/>
      <color indexed="18"/>
      <name val="Arial"/>
    </font>
    <font>
      <b/>
      <u/>
      <sz val="20"/>
      <color rgb="FF000090"/>
      <name val="Arial"/>
    </font>
    <font>
      <sz val="10"/>
      <color rgb="FF000090"/>
      <name val="Verdana"/>
    </font>
    <font>
      <sz val="10"/>
      <color rgb="FF000090"/>
      <name val="Arial"/>
    </font>
    <font>
      <sz val="12"/>
      <name val="Verdana"/>
    </font>
    <font>
      <sz val="12"/>
      <color indexed="18"/>
      <name val="Verdana"/>
    </font>
    <font>
      <sz val="12"/>
      <color indexed="18"/>
      <name val="Arial"/>
    </font>
    <font>
      <sz val="14"/>
      <color rgb="FF000090"/>
      <name val="Verdana"/>
    </font>
    <font>
      <u/>
      <sz val="10"/>
      <color theme="10"/>
      <name val="Verdana"/>
    </font>
    <font>
      <u/>
      <sz val="10"/>
      <color theme="11"/>
      <name val="Verdana"/>
    </font>
    <font>
      <b/>
      <sz val="14"/>
      <color indexed="9"/>
      <name val="Arial"/>
    </font>
    <font>
      <sz val="16"/>
      <color rgb="FF000090"/>
      <name val="Arial"/>
    </font>
    <font>
      <sz val="24"/>
      <color indexed="50"/>
      <name val="Arial Black"/>
    </font>
    <font>
      <b/>
      <u/>
      <sz val="22"/>
      <color indexed="18"/>
      <name val="Arial"/>
    </font>
    <font>
      <sz val="10"/>
      <color indexed="50"/>
      <name val="Verdana"/>
    </font>
    <font>
      <sz val="14"/>
      <color indexed="50"/>
      <name val="Arial"/>
    </font>
    <font>
      <i/>
      <sz val="14"/>
      <color rgb="FF000090"/>
      <name val="Arial"/>
    </font>
    <font>
      <b/>
      <sz val="24"/>
      <color rgb="FF000090"/>
      <name val="Arial"/>
    </font>
  </fonts>
  <fills count="11">
    <fill>
      <patternFill patternType="none"/>
    </fill>
    <fill>
      <patternFill patternType="gray125"/>
    </fill>
    <fill>
      <patternFill patternType="solid">
        <fgColor indexed="9"/>
        <bgColor indexed="64"/>
      </patternFill>
    </fill>
    <fill>
      <patternFill patternType="solid">
        <fgColor indexed="56"/>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CCFFCC"/>
        <bgColor indexed="64"/>
      </patternFill>
    </fill>
    <fill>
      <patternFill patternType="solid">
        <fgColor theme="7" tint="0.59999389629810485"/>
        <bgColor indexed="64"/>
      </patternFill>
    </fill>
    <fill>
      <patternFill patternType="solid">
        <fgColor theme="0"/>
        <bgColor indexed="64"/>
      </patternFill>
    </fill>
    <fill>
      <patternFill patternType="solid">
        <fgColor rgb="FFFFFFFF"/>
        <bgColor rgb="FF000000"/>
      </patternFill>
    </fill>
    <fill>
      <patternFill patternType="solid">
        <fgColor rgb="FFCCFFCC"/>
        <bgColor rgb="FF000000"/>
      </patternFill>
    </fill>
  </fills>
  <borders count="28">
    <border>
      <left/>
      <right/>
      <top/>
      <bottom/>
      <diagonal/>
    </border>
    <border>
      <left style="thin">
        <color indexed="18"/>
      </left>
      <right style="thin">
        <color indexed="18"/>
      </right>
      <top style="thin">
        <color indexed="18"/>
      </top>
      <bottom style="thin">
        <color indexed="18"/>
      </bottom>
      <diagonal/>
    </border>
    <border>
      <left style="thin">
        <color indexed="18"/>
      </left>
      <right style="thin">
        <color auto="1"/>
      </right>
      <top style="thin">
        <color indexed="18"/>
      </top>
      <bottom style="thin">
        <color indexed="18"/>
      </bottom>
      <diagonal/>
    </border>
    <border>
      <left style="thin">
        <color indexed="18"/>
      </left>
      <right style="thin">
        <color auto="1"/>
      </right>
      <top style="thin">
        <color indexed="18"/>
      </top>
      <bottom style="thin">
        <color auto="1"/>
      </bottom>
      <diagonal/>
    </border>
    <border>
      <left style="thin">
        <color auto="1"/>
      </left>
      <right style="thin">
        <color indexed="18"/>
      </right>
      <top style="thin">
        <color indexed="18"/>
      </top>
      <bottom style="thin">
        <color auto="1"/>
      </bottom>
      <diagonal/>
    </border>
    <border>
      <left style="thin">
        <color indexed="18"/>
      </left>
      <right style="thin">
        <color auto="1"/>
      </right>
      <top style="thin">
        <color auto="1"/>
      </top>
      <bottom style="thin">
        <color auto="1"/>
      </bottom>
      <diagonal/>
    </border>
    <border>
      <left style="thin">
        <color auto="1"/>
      </left>
      <right style="thin">
        <color indexed="18"/>
      </right>
      <top style="thin">
        <color auto="1"/>
      </top>
      <bottom style="thin">
        <color auto="1"/>
      </bottom>
      <diagonal/>
    </border>
    <border>
      <left style="thin">
        <color indexed="18"/>
      </left>
      <right style="thin">
        <color auto="1"/>
      </right>
      <top style="thin">
        <color auto="1"/>
      </top>
      <bottom style="thin">
        <color indexed="18"/>
      </bottom>
      <diagonal/>
    </border>
    <border>
      <left style="thin">
        <color auto="1"/>
      </left>
      <right style="thin">
        <color indexed="18"/>
      </right>
      <top style="thin">
        <color auto="1"/>
      </top>
      <bottom style="thin">
        <color indexed="18"/>
      </bottom>
      <diagonal/>
    </border>
    <border>
      <left style="thin">
        <color indexed="18"/>
      </left>
      <right style="thin">
        <color indexed="18"/>
      </right>
      <top style="thin">
        <color indexed="18"/>
      </top>
      <bottom style="thin">
        <color auto="1"/>
      </bottom>
      <diagonal/>
    </border>
    <border>
      <left style="thin">
        <color rgb="FF000090"/>
      </left>
      <right style="thin">
        <color rgb="FF000090"/>
      </right>
      <top style="thin">
        <color rgb="FF000090"/>
      </top>
      <bottom style="thin">
        <color rgb="FF000090"/>
      </bottom>
      <diagonal/>
    </border>
    <border>
      <left/>
      <right style="thin">
        <color rgb="FF000090"/>
      </right>
      <top/>
      <bottom style="thin">
        <color auto="1"/>
      </bottom>
      <diagonal/>
    </border>
    <border>
      <left/>
      <right style="thin">
        <color rgb="FF000090"/>
      </right>
      <top/>
      <bottom style="thin">
        <color rgb="FF000090"/>
      </bottom>
      <diagonal/>
    </border>
    <border>
      <left style="thin">
        <color indexed="18"/>
      </left>
      <right style="thin">
        <color indexed="18"/>
      </right>
      <top style="thin">
        <color auto="1"/>
      </top>
      <bottom style="thin">
        <color indexed="18"/>
      </bottom>
      <diagonal/>
    </border>
    <border>
      <left/>
      <right style="thin">
        <color rgb="FF000090"/>
      </right>
      <top style="thin">
        <color rgb="FF000090"/>
      </top>
      <bottom style="thin">
        <color rgb="FF000090"/>
      </bottom>
      <diagonal/>
    </border>
    <border>
      <left style="thin">
        <color indexed="18"/>
      </left>
      <right style="thin">
        <color indexed="18"/>
      </right>
      <top style="thin">
        <color auto="1"/>
      </top>
      <bottom style="thin">
        <color auto="1"/>
      </bottom>
      <diagonal/>
    </border>
    <border>
      <left style="thin">
        <color rgb="FF000090"/>
      </left>
      <right style="thin">
        <color rgb="FF000090"/>
      </right>
      <top/>
      <bottom style="thin">
        <color auto="1"/>
      </bottom>
      <diagonal/>
    </border>
    <border>
      <left style="thin">
        <color rgb="FF000090"/>
      </left>
      <right style="thin">
        <color rgb="FF000090"/>
      </right>
      <top/>
      <bottom style="thin">
        <color rgb="FF000090"/>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
      <left style="thin">
        <color indexed="18"/>
      </left>
      <right style="thin">
        <color indexed="18"/>
      </right>
      <top style="thin">
        <color indexed="18"/>
      </top>
      <bottom/>
      <diagonal/>
    </border>
    <border>
      <left style="thin">
        <color indexed="18"/>
      </left>
      <right style="thin">
        <color auto="1"/>
      </right>
      <top style="thin">
        <color auto="1"/>
      </top>
      <bottom/>
      <diagonal/>
    </border>
    <border>
      <left style="thin">
        <color auto="1"/>
      </left>
      <right style="thin">
        <color indexed="18"/>
      </right>
      <top style="thin">
        <color auto="1"/>
      </top>
      <bottom/>
      <diagonal/>
    </border>
    <border>
      <left style="thin">
        <color indexed="18"/>
      </left>
      <right style="thin">
        <color auto="1"/>
      </right>
      <top style="thin">
        <color indexed="18"/>
      </top>
      <bottom/>
      <diagonal/>
    </border>
    <border>
      <left style="thin">
        <color auto="1"/>
      </left>
      <right style="thin">
        <color indexed="18"/>
      </right>
      <top style="thin">
        <color indexed="18"/>
      </top>
      <bottom style="thin">
        <color indexed="18"/>
      </bottom>
      <diagonal/>
    </border>
    <border>
      <left style="thin">
        <color auto="1"/>
      </left>
      <right style="thin">
        <color auto="1"/>
      </right>
      <top style="thin">
        <color indexed="18"/>
      </top>
      <bottom/>
      <diagonal/>
    </border>
    <border>
      <left style="thin">
        <color rgb="FF000090"/>
      </left>
      <right style="thin">
        <color auto="1"/>
      </right>
      <top style="thin">
        <color rgb="FF000090"/>
      </top>
      <bottom style="thin">
        <color auto="1"/>
      </bottom>
      <diagonal/>
    </border>
    <border>
      <left/>
      <right style="thin">
        <color auto="1"/>
      </right>
      <top style="thin">
        <color auto="1"/>
      </top>
      <bottom style="thin">
        <color auto="1"/>
      </bottom>
      <diagonal/>
    </border>
  </borders>
  <cellStyleXfs count="480">
    <xf numFmtId="0" fontId="0" fillId="0" borderId="0"/>
    <xf numFmtId="43" fontId="1"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cellStyleXfs>
  <cellXfs count="276">
    <xf numFmtId="0" fontId="0" fillId="0" borderId="0" xfId="0"/>
    <xf numFmtId="0" fontId="2" fillId="2" borderId="0" xfId="0" applyFont="1" applyFill="1"/>
    <xf numFmtId="0" fontId="0" fillId="2" borderId="0" xfId="0" applyFill="1"/>
    <xf numFmtId="0" fontId="3" fillId="2" borderId="0" xfId="0" applyFont="1" applyFill="1"/>
    <xf numFmtId="0" fontId="4" fillId="2" borderId="0" xfId="0" applyFont="1" applyFill="1"/>
    <xf numFmtId="0" fontId="4" fillId="0" borderId="0" xfId="0" applyFont="1"/>
    <xf numFmtId="0" fontId="0" fillId="2" borderId="0" xfId="0" applyFill="1" applyAlignment="1">
      <alignment vertical="center"/>
    </xf>
    <xf numFmtId="0" fontId="5" fillId="2" borderId="0" xfId="0" applyFont="1" applyFill="1" applyAlignment="1">
      <alignment horizontal="left" vertical="center"/>
    </xf>
    <xf numFmtId="0" fontId="3" fillId="2" borderId="0" xfId="0" applyFont="1" applyFill="1" applyAlignment="1">
      <alignment vertical="center"/>
    </xf>
    <xf numFmtId="0" fontId="6" fillId="3" borderId="0" xfId="0" applyFont="1" applyFill="1" applyAlignment="1">
      <alignment vertical="center"/>
    </xf>
    <xf numFmtId="0" fontId="7" fillId="3" borderId="0" xfId="0" applyFont="1" applyFill="1" applyAlignment="1">
      <alignment vertical="center"/>
    </xf>
    <xf numFmtId="0" fontId="8" fillId="3" borderId="0" xfId="0" applyFont="1" applyFill="1" applyAlignment="1">
      <alignment vertical="center"/>
    </xf>
    <xf numFmtId="0" fontId="6" fillId="0" borderId="0" xfId="0" applyFont="1" applyFill="1" applyAlignment="1">
      <alignment vertical="center"/>
    </xf>
    <xf numFmtId="0" fontId="4" fillId="0" borderId="0" xfId="0" applyFont="1" applyFill="1"/>
    <xf numFmtId="0" fontId="6" fillId="0" borderId="0" xfId="0" applyFont="1" applyFill="1"/>
    <xf numFmtId="0" fontId="10" fillId="3" borderId="0" xfId="0" applyFont="1" applyFill="1" applyAlignment="1">
      <alignment vertical="center"/>
    </xf>
    <xf numFmtId="0" fontId="0" fillId="3" borderId="0" xfId="0" applyFill="1"/>
    <xf numFmtId="0" fontId="6" fillId="3" borderId="0" xfId="0" applyFont="1" applyFill="1" applyAlignment="1">
      <alignment horizontal="center" vertical="center"/>
    </xf>
    <xf numFmtId="0" fontId="11" fillId="3" borderId="0" xfId="0" applyFont="1" applyFill="1" applyAlignment="1">
      <alignment vertical="center"/>
    </xf>
    <xf numFmtId="0" fontId="6" fillId="3" borderId="0" xfId="0" applyFont="1" applyFill="1"/>
    <xf numFmtId="0" fontId="4" fillId="3" borderId="0" xfId="0" applyFont="1" applyFill="1"/>
    <xf numFmtId="0" fontId="12" fillId="0" borderId="0" xfId="0" applyFont="1" applyFill="1" applyBorder="1" applyAlignment="1">
      <alignment horizontal="center" vertical="center"/>
    </xf>
    <xf numFmtId="0" fontId="0" fillId="0" borderId="0" xfId="0" applyAlignment="1">
      <alignment vertical="center"/>
    </xf>
    <xf numFmtId="0" fontId="6" fillId="0" borderId="1" xfId="0" applyFont="1" applyFill="1" applyBorder="1" applyAlignment="1">
      <alignment vertical="center"/>
    </xf>
    <xf numFmtId="0" fontId="13"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9" fillId="0" borderId="1" xfId="0" applyFont="1" applyFill="1" applyBorder="1" applyAlignment="1">
      <alignment horizontal="center" vertical="center"/>
    </xf>
    <xf numFmtId="3" fontId="6" fillId="0" borderId="1" xfId="0" applyNumberFormat="1" applyFont="1" applyFill="1" applyBorder="1" applyAlignment="1">
      <alignment horizontal="center" vertical="center"/>
    </xf>
    <xf numFmtId="0" fontId="6" fillId="0" borderId="0" xfId="0" applyFont="1" applyAlignment="1">
      <alignment vertical="center"/>
    </xf>
    <xf numFmtId="0" fontId="9" fillId="4" borderId="1" xfId="0" applyFont="1" applyFill="1" applyBorder="1" applyAlignment="1">
      <alignment horizontal="center" vertical="center"/>
    </xf>
    <xf numFmtId="0" fontId="6" fillId="4" borderId="1" xfId="0" applyFont="1" applyFill="1" applyBorder="1" applyAlignment="1">
      <alignment vertical="center"/>
    </xf>
    <xf numFmtId="3" fontId="6" fillId="4" borderId="1" xfId="0" applyNumberFormat="1" applyFont="1" applyFill="1" applyBorder="1" applyAlignment="1">
      <alignment horizontal="center" vertical="center"/>
    </xf>
    <xf numFmtId="0" fontId="6" fillId="0" borderId="1" xfId="0" applyFont="1" applyBorder="1" applyAlignment="1">
      <alignment vertical="center"/>
    </xf>
    <xf numFmtId="3" fontId="6" fillId="0" borderId="1" xfId="0" applyNumberFormat="1" applyFont="1" applyBorder="1" applyAlignment="1">
      <alignment horizontal="center" vertical="center"/>
    </xf>
    <xf numFmtId="164" fontId="6" fillId="4" borderId="1" xfId="0" applyNumberFormat="1" applyFont="1" applyFill="1" applyBorder="1" applyAlignment="1">
      <alignment horizontal="center" vertical="center"/>
    </xf>
    <xf numFmtId="0" fontId="6" fillId="4" borderId="1" xfId="0" applyFont="1" applyFill="1" applyBorder="1" applyAlignment="1">
      <alignment horizontal="center" vertical="center"/>
    </xf>
    <xf numFmtId="0" fontId="13" fillId="0" borderId="0" xfId="0" applyFont="1" applyAlignment="1">
      <alignment vertical="center"/>
    </xf>
    <xf numFmtId="0" fontId="13" fillId="0" borderId="1" xfId="0" applyFont="1" applyBorder="1" applyAlignment="1">
      <alignment horizontal="center" vertical="center"/>
    </xf>
    <xf numFmtId="0" fontId="11" fillId="0" borderId="1" xfId="0" applyFont="1" applyBorder="1" applyAlignment="1">
      <alignment horizontal="center" vertical="center"/>
    </xf>
    <xf numFmtId="4" fontId="0" fillId="0" borderId="0" xfId="0" applyNumberFormat="1"/>
    <xf numFmtId="0" fontId="15" fillId="0" borderId="0" xfId="0" applyFont="1" applyAlignment="1">
      <alignment vertical="center"/>
    </xf>
    <xf numFmtId="2" fontId="11" fillId="0" borderId="1" xfId="0" applyNumberFormat="1" applyFont="1" applyBorder="1" applyAlignment="1">
      <alignment horizontal="center" vertical="center" wrapText="1"/>
    </xf>
    <xf numFmtId="2" fontId="11" fillId="0" borderId="2" xfId="0" applyNumberFormat="1" applyFont="1" applyBorder="1" applyAlignment="1">
      <alignment horizontal="center" vertical="center" wrapText="1"/>
    </xf>
    <xf numFmtId="3" fontId="6" fillId="0" borderId="2" xfId="0" applyNumberFormat="1" applyFont="1" applyFill="1" applyBorder="1" applyAlignment="1">
      <alignment horizontal="center" vertical="center"/>
    </xf>
    <xf numFmtId="2" fontId="11" fillId="0" borderId="1" xfId="0" applyNumberFormat="1" applyFont="1" applyBorder="1" applyAlignment="1">
      <alignment horizontal="center" vertical="center"/>
    </xf>
    <xf numFmtId="2" fontId="11" fillId="0" borderId="0" xfId="0" applyNumberFormat="1" applyFont="1" applyBorder="1" applyAlignment="1">
      <alignment horizontal="center" vertical="center" wrapText="1"/>
    </xf>
    <xf numFmtId="0" fontId="4" fillId="0" borderId="0" xfId="0" applyFont="1" applyBorder="1"/>
    <xf numFmtId="165" fontId="6" fillId="0" borderId="1" xfId="0" applyNumberFormat="1" applyFont="1" applyFill="1" applyBorder="1" applyAlignment="1">
      <alignment horizontal="center" vertical="center"/>
    </xf>
    <xf numFmtId="3" fontId="6" fillId="0" borderId="0" xfId="0" applyNumberFormat="1" applyFont="1" applyFill="1" applyBorder="1" applyAlignment="1">
      <alignment horizontal="center" vertical="center"/>
    </xf>
    <xf numFmtId="166" fontId="6" fillId="0" borderId="1" xfId="0" applyNumberFormat="1" applyFont="1" applyFill="1" applyBorder="1" applyAlignment="1">
      <alignment horizontal="center" vertical="center"/>
    </xf>
    <xf numFmtId="3" fontId="0" fillId="0" borderId="0" xfId="0" applyNumberFormat="1" applyFill="1"/>
    <xf numFmtId="3" fontId="0" fillId="0" borderId="0" xfId="0" applyNumberFormat="1"/>
    <xf numFmtId="165" fontId="0" fillId="0" borderId="0" xfId="0" applyNumberFormat="1"/>
    <xf numFmtId="2" fontId="11" fillId="0" borderId="1" xfId="0" applyNumberFormat="1" applyFont="1" applyFill="1" applyBorder="1" applyAlignment="1">
      <alignment horizontal="center" vertical="center" wrapText="1"/>
    </xf>
    <xf numFmtId="167" fontId="0" fillId="0" borderId="0" xfId="0" applyNumberFormat="1"/>
    <xf numFmtId="0" fontId="4" fillId="0" borderId="0" xfId="0" applyFont="1" applyFill="1" applyBorder="1"/>
    <xf numFmtId="166" fontId="0" fillId="0" borderId="0" xfId="0" applyNumberFormat="1"/>
    <xf numFmtId="2" fontId="11" fillId="0" borderId="0" xfId="0" applyNumberFormat="1" applyFont="1" applyFill="1" applyBorder="1" applyAlignment="1">
      <alignment horizontal="center" vertical="center" wrapText="1"/>
    </xf>
    <xf numFmtId="2" fontId="0" fillId="0" borderId="0" xfId="0" applyNumberFormat="1"/>
    <xf numFmtId="3" fontId="14" fillId="0" borderId="3" xfId="0" applyNumberFormat="1" applyFont="1" applyFill="1" applyBorder="1" applyAlignment="1">
      <alignment horizontal="center" vertical="center"/>
    </xf>
    <xf numFmtId="3" fontId="14" fillId="0" borderId="4" xfId="0" applyNumberFormat="1" applyFont="1" applyFill="1" applyBorder="1" applyAlignment="1">
      <alignment horizontal="center" vertical="center"/>
    </xf>
    <xf numFmtId="3" fontId="14" fillId="0" borderId="5" xfId="0" applyNumberFormat="1" applyFont="1" applyBorder="1" applyAlignment="1">
      <alignment horizontal="center"/>
    </xf>
    <xf numFmtId="3" fontId="14" fillId="0" borderId="6" xfId="0" applyNumberFormat="1" applyFont="1" applyBorder="1" applyAlignment="1">
      <alignment horizontal="center"/>
    </xf>
    <xf numFmtId="3" fontId="14" fillId="0" borderId="7" xfId="0" applyNumberFormat="1" applyFont="1" applyFill="1" applyBorder="1" applyAlignment="1">
      <alignment horizontal="center" vertical="center"/>
    </xf>
    <xf numFmtId="3" fontId="14" fillId="0" borderId="8" xfId="0" applyNumberFormat="1" applyFont="1" applyFill="1" applyBorder="1" applyAlignment="1">
      <alignment horizontal="center" vertical="center"/>
    </xf>
    <xf numFmtId="3" fontId="6" fillId="0" borderId="3" xfId="0" applyNumberFormat="1" applyFont="1" applyFill="1" applyBorder="1" applyAlignment="1">
      <alignment horizontal="center" vertical="center"/>
    </xf>
    <xf numFmtId="3" fontId="6" fillId="0" borderId="4" xfId="0" applyNumberFormat="1" applyFont="1" applyFill="1" applyBorder="1" applyAlignment="1">
      <alignment horizontal="center" vertical="center"/>
    </xf>
    <xf numFmtId="3" fontId="6" fillId="0" borderId="5" xfId="0" applyNumberFormat="1" applyFont="1" applyFill="1" applyBorder="1" applyAlignment="1">
      <alignment horizontal="center" vertical="center"/>
    </xf>
    <xf numFmtId="3" fontId="6" fillId="0" borderId="6" xfId="0" applyNumberFormat="1" applyFont="1" applyFill="1" applyBorder="1" applyAlignment="1">
      <alignment horizontal="center" vertical="center"/>
    </xf>
    <xf numFmtId="3" fontId="0" fillId="0" borderId="5" xfId="0" applyNumberFormat="1" applyFill="1" applyBorder="1"/>
    <xf numFmtId="3" fontId="0" fillId="0" borderId="6" xfId="0" applyNumberFormat="1" applyBorder="1"/>
    <xf numFmtId="3" fontId="6" fillId="0" borderId="7" xfId="0" applyNumberFormat="1" applyFont="1" applyFill="1" applyBorder="1" applyAlignment="1">
      <alignment horizontal="center" vertical="center"/>
    </xf>
    <xf numFmtId="3" fontId="6" fillId="0" borderId="8" xfId="0" applyNumberFormat="1" applyFont="1" applyFill="1" applyBorder="1" applyAlignment="1">
      <alignment horizontal="center" vertical="center"/>
    </xf>
    <xf numFmtId="0" fontId="11" fillId="0" borderId="0" xfId="0" applyFont="1"/>
    <xf numFmtId="0" fontId="9" fillId="0" borderId="0" xfId="0" applyFont="1" applyFill="1" applyBorder="1" applyAlignment="1">
      <alignment horizontal="center" vertical="center"/>
    </xf>
    <xf numFmtId="0" fontId="6" fillId="0" borderId="0" xfId="0" applyFont="1" applyFill="1" applyBorder="1" applyAlignment="1">
      <alignment vertical="center"/>
    </xf>
    <xf numFmtId="3" fontId="14" fillId="0" borderId="0" xfId="0" applyNumberFormat="1" applyFont="1" applyFill="1" applyBorder="1" applyAlignment="1">
      <alignment horizontal="center" vertical="center"/>
    </xf>
    <xf numFmtId="0" fontId="4" fillId="0" borderId="0" xfId="0" applyFont="1" applyAlignment="1">
      <alignment vertical="center"/>
    </xf>
    <xf numFmtId="0" fontId="12" fillId="0" borderId="0" xfId="0" applyFont="1" applyAlignment="1">
      <alignment horizontal="center" vertical="center"/>
    </xf>
    <xf numFmtId="0" fontId="16" fillId="0" borderId="0" xfId="0" applyFont="1"/>
    <xf numFmtId="0" fontId="9" fillId="5" borderId="1" xfId="0" applyFont="1" applyFill="1" applyBorder="1" applyAlignment="1">
      <alignment horizontal="center" vertical="center"/>
    </xf>
    <xf numFmtId="0" fontId="14" fillId="5" borderId="1" xfId="0" applyFont="1" applyFill="1" applyBorder="1" applyAlignment="1">
      <alignment vertical="center"/>
    </xf>
    <xf numFmtId="0" fontId="14" fillId="5" borderId="1" xfId="0" applyFont="1" applyFill="1" applyBorder="1" applyAlignment="1">
      <alignment horizontal="center" vertical="center"/>
    </xf>
    <xf numFmtId="0" fontId="0" fillId="0" borderId="0" xfId="0" applyFill="1"/>
    <xf numFmtId="0" fontId="12" fillId="0" borderId="0" xfId="0" applyFont="1" applyFill="1" applyAlignment="1">
      <alignment horizontal="center" vertical="center"/>
    </xf>
    <xf numFmtId="0" fontId="16" fillId="0" borderId="0" xfId="0" applyFont="1" applyFill="1"/>
    <xf numFmtId="0" fontId="14" fillId="0" borderId="0" xfId="0" applyFont="1" applyAlignment="1">
      <alignment horizontal="center" vertical="center"/>
    </xf>
    <xf numFmtId="0" fontId="14" fillId="0" borderId="0" xfId="0" applyFont="1" applyFill="1" applyBorder="1" applyAlignment="1">
      <alignment vertical="center"/>
    </xf>
    <xf numFmtId="0" fontId="14" fillId="0" borderId="0" xfId="0" applyFont="1" applyFill="1" applyBorder="1" applyAlignment="1">
      <alignment horizontal="center" vertical="center"/>
    </xf>
    <xf numFmtId="0" fontId="12" fillId="0" borderId="0" xfId="0" applyFont="1" applyFill="1" applyAlignment="1">
      <alignment horizontal="left" vertical="center"/>
    </xf>
    <xf numFmtId="0" fontId="13" fillId="0" borderId="0" xfId="0" applyFont="1" applyFill="1" applyAlignment="1">
      <alignment vertical="center"/>
    </xf>
    <xf numFmtId="0" fontId="14" fillId="0" borderId="1" xfId="0" applyFont="1" applyFill="1" applyBorder="1" applyAlignment="1">
      <alignment vertical="center"/>
    </xf>
    <xf numFmtId="37" fontId="6" fillId="0" borderId="1" xfId="1" applyNumberFormat="1" applyFont="1" applyFill="1" applyBorder="1" applyAlignment="1">
      <alignment horizontal="center" vertical="center"/>
    </xf>
    <xf numFmtId="168" fontId="6" fillId="0" borderId="1" xfId="1" applyNumberFormat="1" applyFont="1" applyFill="1" applyBorder="1" applyAlignment="1">
      <alignment horizontal="left" vertical="center"/>
    </xf>
    <xf numFmtId="168" fontId="11" fillId="0" borderId="1" xfId="1" applyNumberFormat="1" applyFont="1" applyFill="1" applyBorder="1" applyAlignment="1">
      <alignment horizontal="left" vertical="center"/>
    </xf>
    <xf numFmtId="0" fontId="9" fillId="0" borderId="9" xfId="0" applyFont="1" applyFill="1" applyBorder="1" applyAlignment="1">
      <alignment horizontal="center" vertical="center"/>
    </xf>
    <xf numFmtId="37" fontId="6" fillId="0" borderId="9" xfId="1" applyNumberFormat="1" applyFont="1" applyFill="1" applyBorder="1" applyAlignment="1">
      <alignment horizontal="center" vertical="center"/>
    </xf>
    <xf numFmtId="168" fontId="6" fillId="0" borderId="0" xfId="1" applyNumberFormat="1" applyFont="1" applyFill="1" applyBorder="1" applyAlignment="1">
      <alignment horizontal="center" vertical="center"/>
    </xf>
    <xf numFmtId="3" fontId="6" fillId="0" borderId="1" xfId="1" applyNumberFormat="1" applyFont="1" applyFill="1" applyBorder="1" applyAlignment="1">
      <alignment horizontal="center" vertical="center"/>
    </xf>
    <xf numFmtId="0" fontId="6" fillId="0" borderId="9" xfId="0" applyFont="1" applyFill="1" applyBorder="1" applyAlignment="1">
      <alignment vertical="center"/>
    </xf>
    <xf numFmtId="3" fontId="6" fillId="0" borderId="9" xfId="1" applyNumberFormat="1" applyFont="1" applyFill="1" applyBorder="1" applyAlignment="1">
      <alignment horizontal="center" vertical="center"/>
    </xf>
    <xf numFmtId="3" fontId="11" fillId="0" borderId="0" xfId="1" applyNumberFormat="1" applyFont="1" applyFill="1" applyBorder="1" applyAlignment="1">
      <alignment horizontal="center" vertical="center"/>
    </xf>
    <xf numFmtId="0" fontId="17" fillId="0" borderId="0" xfId="0" applyFont="1" applyFill="1" applyAlignment="1">
      <alignment horizontal="center"/>
    </xf>
    <xf numFmtId="3" fontId="12" fillId="0" borderId="0" xfId="0" applyNumberFormat="1" applyFont="1" applyFill="1" applyAlignment="1">
      <alignment horizontal="center" vertical="center"/>
    </xf>
    <xf numFmtId="3" fontId="0" fillId="0" borderId="0" xfId="0" applyNumberFormat="1" applyFill="1" applyAlignment="1">
      <alignment horizontal="center"/>
    </xf>
    <xf numFmtId="0" fontId="13" fillId="0" borderId="0" xfId="0" applyFont="1" applyFill="1" applyAlignment="1">
      <alignment horizontal="center" vertical="center"/>
    </xf>
    <xf numFmtId="3" fontId="11" fillId="0" borderId="1" xfId="0" applyNumberFormat="1" applyFont="1" applyFill="1" applyBorder="1" applyAlignment="1">
      <alignment horizontal="center" vertical="center"/>
    </xf>
    <xf numFmtId="0" fontId="14" fillId="0" borderId="10" xfId="0" applyFont="1" applyBorder="1" applyAlignment="1">
      <alignment vertical="center"/>
    </xf>
    <xf numFmtId="168" fontId="11" fillId="0" borderId="0" xfId="1" applyNumberFormat="1" applyFont="1" applyFill="1" applyBorder="1" applyAlignment="1">
      <alignment horizontal="center" vertical="center"/>
    </xf>
    <xf numFmtId="0" fontId="0" fillId="0" borderId="0" xfId="0" applyFill="1" applyBorder="1"/>
    <xf numFmtId="0" fontId="6" fillId="0" borderId="0" xfId="0" applyFont="1"/>
    <xf numFmtId="0" fontId="6" fillId="0" borderId="1" xfId="0" applyFont="1" applyFill="1" applyBorder="1" applyAlignment="1">
      <alignment vertical="center" wrapText="1"/>
    </xf>
    <xf numFmtId="4" fontId="11" fillId="0" borderId="1" xfId="0" applyNumberFormat="1" applyFont="1" applyFill="1" applyBorder="1" applyAlignment="1">
      <alignment horizontal="center" vertical="center"/>
    </xf>
    <xf numFmtId="4" fontId="0" fillId="0" borderId="0" xfId="0" applyNumberFormat="1" applyAlignment="1">
      <alignment vertical="center"/>
    </xf>
    <xf numFmtId="0" fontId="12" fillId="0" borderId="0" xfId="0" applyFont="1" applyAlignment="1">
      <alignment vertical="center"/>
    </xf>
    <xf numFmtId="0" fontId="12" fillId="0" borderId="0" xfId="0" applyFont="1" applyAlignment="1">
      <alignment horizontal="left" vertical="center"/>
    </xf>
    <xf numFmtId="0" fontId="6" fillId="5" borderId="1" xfId="0" applyFont="1" applyFill="1" applyBorder="1" applyAlignment="1">
      <alignment horizontal="center" vertical="center"/>
    </xf>
    <xf numFmtId="0" fontId="6" fillId="5" borderId="1" xfId="0" applyFont="1" applyFill="1" applyBorder="1" applyAlignment="1">
      <alignment vertical="center"/>
    </xf>
    <xf numFmtId="0" fontId="6" fillId="0" borderId="1" xfId="0" applyFont="1" applyBorder="1" applyAlignment="1">
      <alignment horizontal="center" vertical="center"/>
    </xf>
    <xf numFmtId="0" fontId="4" fillId="3" borderId="0" xfId="0" applyFont="1" applyFill="1" applyAlignment="1">
      <alignment vertical="center"/>
    </xf>
    <xf numFmtId="0" fontId="0" fillId="3" borderId="0" xfId="0" applyFill="1" applyAlignment="1">
      <alignment vertical="center"/>
    </xf>
    <xf numFmtId="0" fontId="11" fillId="0" borderId="0" xfId="0" applyFont="1" applyAlignment="1">
      <alignment vertical="center"/>
    </xf>
    <xf numFmtId="0" fontId="0" fillId="0" borderId="0" xfId="0" applyBorder="1" applyAlignment="1">
      <alignment vertical="center"/>
    </xf>
    <xf numFmtId="2" fontId="6" fillId="0" borderId="0" xfId="0" applyNumberFormat="1" applyFont="1" applyFill="1" applyBorder="1" applyAlignment="1">
      <alignment horizontal="center" vertical="center"/>
    </xf>
    <xf numFmtId="0" fontId="6" fillId="0" borderId="0" xfId="0" applyFont="1" applyBorder="1" applyAlignment="1">
      <alignment vertical="center"/>
    </xf>
    <xf numFmtId="3" fontId="6" fillId="0" borderId="9" xfId="0" applyNumberFormat="1" applyFont="1" applyFill="1" applyBorder="1" applyAlignment="1">
      <alignment horizontal="center" vertical="center"/>
    </xf>
    <xf numFmtId="3" fontId="14" fillId="0" borderId="11" xfId="0" applyNumberFormat="1" applyFont="1" applyBorder="1" applyAlignment="1">
      <alignment horizontal="center" vertical="center"/>
    </xf>
    <xf numFmtId="0" fontId="14" fillId="0" borderId="11" xfId="0" applyFont="1" applyBorder="1" applyAlignment="1">
      <alignment vertical="center"/>
    </xf>
    <xf numFmtId="0" fontId="9" fillId="0" borderId="4" xfId="0" applyFont="1" applyFill="1" applyBorder="1" applyAlignment="1">
      <alignment horizontal="center" vertical="center"/>
    </xf>
    <xf numFmtId="3" fontId="14" fillId="0" borderId="12" xfId="0" applyNumberFormat="1" applyFont="1" applyBorder="1" applyAlignment="1">
      <alignment horizontal="center" vertical="center"/>
    </xf>
    <xf numFmtId="0" fontId="14" fillId="0" borderId="12" xfId="0" applyFont="1" applyBorder="1" applyAlignment="1">
      <alignment vertical="center"/>
    </xf>
    <xf numFmtId="0" fontId="9" fillId="0" borderId="8" xfId="0" applyFont="1" applyFill="1" applyBorder="1" applyAlignment="1">
      <alignment horizontal="center" vertical="center"/>
    </xf>
    <xf numFmtId="3" fontId="6" fillId="0" borderId="13" xfId="0" applyNumberFormat="1" applyFont="1" applyFill="1" applyBorder="1" applyAlignment="1">
      <alignment horizontal="center" vertical="center"/>
    </xf>
    <xf numFmtId="0" fontId="6" fillId="0" borderId="13" xfId="0" applyFont="1" applyFill="1" applyBorder="1" applyAlignment="1">
      <alignment vertical="center"/>
    </xf>
    <xf numFmtId="2" fontId="18" fillId="0" borderId="14" xfId="0" applyNumberFormat="1" applyFont="1" applyBorder="1" applyAlignment="1">
      <alignment horizontal="center" vertical="center"/>
    </xf>
    <xf numFmtId="0" fontId="15" fillId="0" borderId="14" xfId="0" applyFont="1" applyBorder="1" applyAlignment="1">
      <alignment horizontal="center" vertical="center"/>
    </xf>
    <xf numFmtId="2" fontId="0" fillId="0" borderId="0" xfId="0" applyNumberFormat="1" applyAlignment="1">
      <alignment vertical="center"/>
    </xf>
    <xf numFmtId="3" fontId="6" fillId="0" borderId="15" xfId="0" applyNumberFormat="1" applyFont="1" applyFill="1" applyBorder="1" applyAlignment="1">
      <alignment horizontal="center" vertical="center"/>
    </xf>
    <xf numFmtId="0" fontId="6" fillId="0" borderId="15" xfId="0" applyFont="1" applyFill="1" applyBorder="1" applyAlignment="1">
      <alignment vertical="center"/>
    </xf>
    <xf numFmtId="0" fontId="19" fillId="0" borderId="0" xfId="0" applyFont="1" applyBorder="1" applyAlignment="1">
      <alignment horizontal="center" vertical="center"/>
    </xf>
    <xf numFmtId="0" fontId="19" fillId="0" borderId="16" xfId="0" applyFont="1" applyBorder="1" applyAlignment="1">
      <alignment horizontal="center" vertical="center"/>
    </xf>
    <xf numFmtId="0" fontId="19" fillId="0" borderId="17" xfId="0" applyFont="1" applyBorder="1" applyAlignment="1">
      <alignment horizontal="center" vertical="center"/>
    </xf>
    <xf numFmtId="0" fontId="19" fillId="0" borderId="10" xfId="0" applyFont="1" applyBorder="1" applyAlignment="1">
      <alignment horizontal="center" vertical="center"/>
    </xf>
    <xf numFmtId="0" fontId="4" fillId="0" borderId="0" xfId="0" applyFont="1" applyFill="1" applyAlignment="1">
      <alignment vertical="center"/>
    </xf>
    <xf numFmtId="0" fontId="20" fillId="0" borderId="0" xfId="0" applyFont="1" applyAlignment="1">
      <alignment vertical="center"/>
    </xf>
    <xf numFmtId="0" fontId="4" fillId="2" borderId="0" xfId="0" applyFont="1" applyFill="1" applyAlignment="1">
      <alignment vertical="center"/>
    </xf>
    <xf numFmtId="0" fontId="2" fillId="2" borderId="0" xfId="0" applyFont="1" applyFill="1" applyAlignment="1">
      <alignment vertical="center"/>
    </xf>
    <xf numFmtId="0" fontId="6" fillId="0" borderId="0" xfId="0" applyFont="1" applyAlignment="1">
      <alignment horizontal="right" vertical="center"/>
    </xf>
    <xf numFmtId="0" fontId="9" fillId="0" borderId="1" xfId="0" applyFont="1" applyBorder="1" applyAlignment="1">
      <alignment horizontal="center" vertical="center"/>
    </xf>
    <xf numFmtId="2" fontId="6" fillId="0" borderId="0" xfId="0" applyNumberFormat="1" applyFont="1" applyBorder="1" applyAlignment="1">
      <alignment horizontal="center" vertical="center"/>
    </xf>
    <xf numFmtId="3" fontId="6" fillId="0" borderId="9" xfId="0" applyNumberFormat="1" applyFont="1" applyBorder="1" applyAlignment="1">
      <alignment horizontal="center" vertical="center"/>
    </xf>
    <xf numFmtId="2" fontId="11" fillId="0" borderId="1" xfId="0" applyNumberFormat="1" applyFont="1" applyBorder="1" applyAlignment="1">
      <alignment horizontal="left" vertical="top" wrapText="1"/>
    </xf>
    <xf numFmtId="0" fontId="0" fillId="0" borderId="0" xfId="0" applyBorder="1"/>
    <xf numFmtId="9" fontId="0" fillId="0" borderId="0" xfId="0" applyNumberFormat="1"/>
    <xf numFmtId="169" fontId="6" fillId="0" borderId="0" xfId="0" applyNumberFormat="1" applyFont="1" applyFill="1" applyBorder="1" applyAlignment="1">
      <alignment horizontal="center" vertical="center"/>
    </xf>
    <xf numFmtId="0" fontId="16" fillId="0" borderId="0" xfId="0" applyFont="1" applyAlignment="1">
      <alignment vertical="center"/>
    </xf>
    <xf numFmtId="0" fontId="21" fillId="0" borderId="0" xfId="0" applyFont="1" applyAlignment="1">
      <alignment vertical="center"/>
    </xf>
    <xf numFmtId="170" fontId="14" fillId="0" borderId="1" xfId="0" applyNumberFormat="1" applyFont="1" applyBorder="1" applyAlignment="1">
      <alignment horizontal="center" vertical="center"/>
    </xf>
    <xf numFmtId="0" fontId="14" fillId="0" borderId="1" xfId="0" applyFont="1" applyBorder="1" applyAlignment="1">
      <alignment vertical="center"/>
    </xf>
    <xf numFmtId="0" fontId="18" fillId="0" borderId="1" xfId="0" applyFont="1" applyBorder="1" applyAlignment="1">
      <alignment horizontal="center" vertical="center"/>
    </xf>
    <xf numFmtId="0" fontId="0" fillId="0" borderId="18" xfId="0" applyBorder="1" applyAlignment="1">
      <alignment vertical="center"/>
    </xf>
    <xf numFmtId="170" fontId="6" fillId="0" borderId="0" xfId="0" applyNumberFormat="1" applyFont="1" applyFill="1" applyBorder="1" applyAlignment="1">
      <alignment horizontal="center" vertical="center"/>
    </xf>
    <xf numFmtId="0" fontId="22" fillId="0" borderId="0" xfId="0" applyFont="1" applyFill="1" applyBorder="1" applyAlignment="1">
      <alignment horizontal="center" vertical="center" wrapText="1"/>
    </xf>
    <xf numFmtId="0" fontId="14" fillId="0" borderId="1" xfId="0" applyFont="1" applyFill="1" applyBorder="1" applyAlignment="1">
      <alignment horizontal="left" vertical="center"/>
    </xf>
    <xf numFmtId="0" fontId="23" fillId="0" borderId="0" xfId="0" applyFont="1" applyAlignment="1">
      <alignment vertical="center"/>
    </xf>
    <xf numFmtId="0" fontId="24" fillId="3" borderId="0" xfId="0" applyFont="1" applyFill="1" applyAlignment="1">
      <alignment vertical="center"/>
    </xf>
    <xf numFmtId="0" fontId="14" fillId="3" borderId="0" xfId="0" applyFont="1" applyFill="1" applyAlignment="1">
      <alignment vertical="center"/>
    </xf>
    <xf numFmtId="170" fontId="14" fillId="0" borderId="1" xfId="0" applyNumberFormat="1" applyFont="1" applyBorder="1" applyAlignment="1">
      <alignment vertical="center"/>
    </xf>
    <xf numFmtId="170" fontId="6" fillId="0" borderId="1" xfId="0" applyNumberFormat="1" applyFont="1" applyFill="1" applyBorder="1" applyAlignment="1">
      <alignment horizontal="center" vertical="center"/>
    </xf>
    <xf numFmtId="0" fontId="11" fillId="0" borderId="18" xfId="0" applyFont="1" applyFill="1" applyBorder="1" applyAlignment="1">
      <alignment horizontal="center" vertical="center" wrapText="1"/>
    </xf>
    <xf numFmtId="0" fontId="6" fillId="0" borderId="0" xfId="0" applyFont="1" applyFill="1" applyBorder="1" applyAlignment="1">
      <alignment vertical="center" wrapText="1"/>
    </xf>
    <xf numFmtId="8" fontId="9" fillId="6" borderId="1" xfId="0" applyNumberFormat="1" applyFont="1" applyFill="1" applyBorder="1" applyAlignment="1">
      <alignment horizontal="center" vertical="center"/>
    </xf>
    <xf numFmtId="0" fontId="9" fillId="6" borderId="1" xfId="0" applyFont="1" applyFill="1" applyBorder="1" applyAlignment="1">
      <alignment vertical="center"/>
    </xf>
    <xf numFmtId="0" fontId="9" fillId="6" borderId="1" xfId="0" applyFont="1" applyFill="1" applyBorder="1" applyAlignment="1">
      <alignment horizontal="center" vertical="center"/>
    </xf>
    <xf numFmtId="0" fontId="25" fillId="0" borderId="0" xfId="0" applyFont="1" applyAlignment="1">
      <alignment vertical="center"/>
    </xf>
    <xf numFmtId="0" fontId="3" fillId="0" borderId="0" xfId="0" applyFont="1" applyAlignment="1">
      <alignment vertical="center"/>
    </xf>
    <xf numFmtId="0" fontId="26" fillId="0" borderId="0" xfId="0" applyFont="1" applyAlignment="1">
      <alignment vertical="center"/>
    </xf>
    <xf numFmtId="0" fontId="27" fillId="0" borderId="0" xfId="0" applyFont="1" applyAlignment="1">
      <alignment vertical="center"/>
    </xf>
    <xf numFmtId="0" fontId="14" fillId="5" borderId="10" xfId="0" applyFont="1" applyFill="1" applyBorder="1" applyAlignment="1">
      <alignment vertical="center"/>
    </xf>
    <xf numFmtId="0" fontId="0" fillId="0" borderId="0" xfId="0" applyFill="1" applyAlignment="1">
      <alignment vertical="center"/>
    </xf>
    <xf numFmtId="0" fontId="16" fillId="0" borderId="0" xfId="0" applyFont="1" applyFill="1" applyAlignment="1">
      <alignment vertical="center"/>
    </xf>
    <xf numFmtId="0" fontId="21" fillId="0" borderId="0" xfId="0" applyFont="1" applyFill="1" applyAlignment="1">
      <alignment vertical="center"/>
    </xf>
    <xf numFmtId="0" fontId="8" fillId="0" borderId="0" xfId="0" applyFont="1" applyFill="1" applyAlignment="1">
      <alignment vertical="center"/>
    </xf>
    <xf numFmtId="0" fontId="11" fillId="0" borderId="0" xfId="0" applyFont="1" applyFill="1" applyAlignment="1">
      <alignment vertical="center"/>
    </xf>
    <xf numFmtId="0" fontId="6" fillId="0" borderId="0" xfId="0" applyFont="1" applyFill="1" applyAlignment="1">
      <alignment horizontal="center" vertical="center"/>
    </xf>
    <xf numFmtId="0" fontId="10" fillId="0" borderId="0" xfId="0" applyFont="1" applyFill="1" applyAlignment="1">
      <alignment vertical="center"/>
    </xf>
    <xf numFmtId="0" fontId="14" fillId="0" borderId="18" xfId="0" applyFont="1" applyBorder="1" applyAlignment="1">
      <alignment horizontal="left" vertical="center"/>
    </xf>
    <xf numFmtId="171" fontId="6" fillId="0" borderId="1" xfId="0" applyNumberFormat="1" applyFont="1" applyFill="1" applyBorder="1" applyAlignment="1">
      <alignment horizontal="center" vertical="center"/>
    </xf>
    <xf numFmtId="0" fontId="14" fillId="0" borderId="18" xfId="0" applyFont="1" applyFill="1" applyBorder="1" applyAlignment="1">
      <alignment horizontal="left" vertical="center"/>
    </xf>
    <xf numFmtId="171" fontId="6" fillId="0" borderId="2" xfId="0" applyNumberFormat="1" applyFont="1" applyFill="1" applyBorder="1" applyAlignment="1">
      <alignment horizontal="center" vertical="center"/>
    </xf>
    <xf numFmtId="6" fontId="14" fillId="0" borderId="18" xfId="0" applyNumberFormat="1" applyFont="1" applyBorder="1" applyAlignment="1">
      <alignment horizontal="center" vertical="center" wrapText="1"/>
    </xf>
    <xf numFmtId="0" fontId="18" fillId="0" borderId="18" xfId="0" applyFont="1" applyBorder="1" applyAlignment="1">
      <alignment horizontal="left" vertical="center"/>
    </xf>
    <xf numFmtId="0" fontId="15" fillId="0" borderId="0" xfId="0" applyFont="1" applyAlignment="1">
      <alignment horizontal="left" vertical="center"/>
    </xf>
    <xf numFmtId="171" fontId="14" fillId="0" borderId="18" xfId="0" applyNumberFormat="1" applyFont="1" applyFill="1" applyBorder="1" applyAlignment="1">
      <alignment horizontal="center" vertical="center"/>
    </xf>
    <xf numFmtId="0" fontId="28" fillId="0" borderId="0" xfId="0" applyFont="1" applyBorder="1" applyAlignment="1">
      <alignment vertical="center"/>
    </xf>
    <xf numFmtId="0" fontId="15" fillId="0" borderId="0" xfId="0" applyFont="1" applyBorder="1" applyAlignment="1">
      <alignment horizontal="left" vertical="center"/>
    </xf>
    <xf numFmtId="0" fontId="28" fillId="0" borderId="18" xfId="0" applyFont="1" applyBorder="1" applyAlignment="1">
      <alignment horizontal="center" vertical="center"/>
    </xf>
    <xf numFmtId="0" fontId="28" fillId="0" borderId="18" xfId="0" applyFont="1" applyBorder="1" applyAlignment="1">
      <alignment horizontal="center" vertical="center" wrapText="1"/>
    </xf>
    <xf numFmtId="0" fontId="9" fillId="0" borderId="5" xfId="0" applyFont="1" applyFill="1" applyBorder="1" applyAlignment="1">
      <alignment horizontal="center" vertical="center"/>
    </xf>
    <xf numFmtId="0" fontId="14" fillId="0" borderId="18" xfId="0" applyFont="1" applyBorder="1" applyAlignment="1">
      <alignment horizontal="left" vertical="center" wrapText="1"/>
    </xf>
    <xf numFmtId="0" fontId="28" fillId="0" borderId="18" xfId="0" applyFont="1" applyBorder="1" applyAlignment="1">
      <alignment horizontal="left" vertical="center" wrapText="1"/>
    </xf>
    <xf numFmtId="0" fontId="18" fillId="0" borderId="18" xfId="0" applyFont="1" applyBorder="1" applyAlignment="1">
      <alignment horizontal="center" vertical="center" wrapText="1"/>
    </xf>
    <xf numFmtId="0" fontId="14" fillId="0" borderId="18" xfId="0" applyFont="1" applyBorder="1" applyAlignment="1">
      <alignment horizontal="center" vertical="center" wrapText="1"/>
    </xf>
    <xf numFmtId="0" fontId="6" fillId="0" borderId="5" xfId="0" applyFont="1" applyFill="1" applyBorder="1" applyAlignment="1">
      <alignment vertical="center"/>
    </xf>
    <xf numFmtId="0" fontId="22" fillId="0" borderId="0" xfId="0" applyFont="1" applyAlignment="1">
      <alignment vertical="center"/>
    </xf>
    <xf numFmtId="0" fontId="14" fillId="0" borderId="0" xfId="0" applyFont="1" applyBorder="1" applyAlignment="1">
      <alignment horizontal="left" vertical="center"/>
    </xf>
    <xf numFmtId="0" fontId="19" fillId="0" borderId="5" xfId="0" applyFont="1" applyFill="1" applyBorder="1" applyAlignment="1">
      <alignment horizontal="center" vertical="center"/>
    </xf>
    <xf numFmtId="0" fontId="14" fillId="0" borderId="5" xfId="0" applyFont="1" applyFill="1" applyBorder="1" applyAlignment="1">
      <alignment vertical="center"/>
    </xf>
    <xf numFmtId="171" fontId="9" fillId="0" borderId="0" xfId="0" applyNumberFormat="1" applyFont="1" applyFill="1" applyBorder="1" applyAlignment="1">
      <alignment horizontal="center" vertical="center"/>
    </xf>
    <xf numFmtId="0" fontId="9" fillId="0" borderId="0" xfId="0" applyFont="1" applyFill="1" applyBorder="1" applyAlignment="1">
      <alignment vertical="center" wrapText="1"/>
    </xf>
    <xf numFmtId="6" fontId="6" fillId="0" borderId="1" xfId="0" applyNumberFormat="1" applyFont="1" applyFill="1" applyBorder="1" applyAlignment="1">
      <alignment horizontal="center" vertical="center"/>
    </xf>
    <xf numFmtId="3" fontId="9" fillId="0" borderId="0" xfId="0" applyNumberFormat="1" applyFont="1" applyFill="1" applyBorder="1" applyAlignment="1">
      <alignment horizontal="center" vertical="center"/>
    </xf>
    <xf numFmtId="8" fontId="6" fillId="6" borderId="1" xfId="0" applyNumberFormat="1" applyFont="1" applyFill="1" applyBorder="1" applyAlignment="1">
      <alignment horizontal="center" vertical="center"/>
    </xf>
    <xf numFmtId="0" fontId="6" fillId="6" borderId="1" xfId="0" applyFont="1" applyFill="1" applyBorder="1" applyAlignment="1">
      <alignment vertical="center"/>
    </xf>
    <xf numFmtId="1" fontId="6" fillId="7" borderId="1" xfId="0" applyNumberFormat="1" applyFont="1" applyFill="1" applyBorder="1" applyAlignment="1">
      <alignment horizontal="center" vertical="center"/>
    </xf>
    <xf numFmtId="0" fontId="6" fillId="7" borderId="1" xfId="0" applyFont="1" applyFill="1" applyBorder="1" applyAlignment="1">
      <alignment vertical="center"/>
    </xf>
    <xf numFmtId="0" fontId="9" fillId="7" borderId="1" xfId="0" applyFont="1" applyFill="1" applyBorder="1" applyAlignment="1">
      <alignment horizontal="center" vertical="center"/>
    </xf>
    <xf numFmtId="2" fontId="6" fillId="7" borderId="1" xfId="0" applyNumberFormat="1" applyFont="1" applyFill="1" applyBorder="1" applyAlignment="1">
      <alignment horizontal="center" vertical="center"/>
    </xf>
    <xf numFmtId="1" fontId="6" fillId="0" borderId="1" xfId="0" applyNumberFormat="1" applyFont="1" applyFill="1" applyBorder="1" applyAlignment="1">
      <alignment horizontal="center" vertical="center"/>
    </xf>
    <xf numFmtId="3" fontId="6" fillId="0" borderId="0" xfId="0" applyNumberFormat="1" applyFont="1" applyAlignment="1">
      <alignment vertical="center"/>
    </xf>
    <xf numFmtId="0" fontId="0" fillId="0" borderId="0" xfId="0" applyAlignment="1">
      <alignment vertical="center" wrapText="1"/>
    </xf>
    <xf numFmtId="0" fontId="16" fillId="0" borderId="0" xfId="0" applyFont="1" applyFill="1" applyAlignment="1">
      <alignment vertical="center" wrapText="1"/>
    </xf>
    <xf numFmtId="172" fontId="0" fillId="0" borderId="0" xfId="0" applyNumberFormat="1" applyAlignment="1">
      <alignment vertical="center"/>
    </xf>
    <xf numFmtId="0" fontId="13" fillId="0" borderId="1" xfId="0" applyFont="1" applyFill="1" applyBorder="1" applyAlignment="1">
      <alignment horizontal="center" vertical="center" wrapText="1"/>
    </xf>
    <xf numFmtId="172" fontId="11" fillId="0" borderId="1" xfId="0" applyNumberFormat="1" applyFont="1" applyFill="1" applyBorder="1" applyAlignment="1">
      <alignment horizontal="center" vertical="center"/>
    </xf>
    <xf numFmtId="0" fontId="28" fillId="0" borderId="0" xfId="0" applyFont="1" applyBorder="1" applyAlignment="1">
      <alignment horizontal="center" vertical="center" wrapText="1"/>
    </xf>
    <xf numFmtId="6" fontId="14" fillId="0" borderId="0" xfId="0" applyNumberFormat="1" applyFont="1" applyBorder="1" applyAlignment="1">
      <alignment horizontal="center" vertical="center" wrapText="1"/>
    </xf>
    <xf numFmtId="0" fontId="28" fillId="0" borderId="0" xfId="0" applyFont="1" applyBorder="1" applyAlignment="1">
      <alignment horizontal="center" vertical="center"/>
    </xf>
    <xf numFmtId="0" fontId="18" fillId="0" borderId="18" xfId="0" applyFont="1" applyBorder="1" applyAlignment="1">
      <alignment horizontal="center" vertical="center"/>
    </xf>
    <xf numFmtId="0" fontId="31" fillId="3" borderId="0" xfId="0" applyFont="1" applyFill="1" applyAlignment="1">
      <alignment vertical="center"/>
    </xf>
    <xf numFmtId="0" fontId="0" fillId="0" borderId="0" xfId="0" applyBorder="1" applyAlignment="1">
      <alignment wrapText="1"/>
    </xf>
    <xf numFmtId="0" fontId="0" fillId="0" borderId="0" xfId="0" applyAlignment="1">
      <alignment wrapText="1"/>
    </xf>
    <xf numFmtId="0" fontId="6" fillId="2" borderId="0" xfId="0" applyFont="1" applyFill="1" applyAlignment="1">
      <alignment vertical="center"/>
    </xf>
    <xf numFmtId="0" fontId="33" fillId="2" borderId="0" xfId="0" applyFont="1" applyFill="1"/>
    <xf numFmtId="0" fontId="34" fillId="2" borderId="0" xfId="0" applyFont="1" applyFill="1" applyAlignment="1">
      <alignment horizontal="left" vertical="center"/>
    </xf>
    <xf numFmtId="0" fontId="6" fillId="2" borderId="0" xfId="0" applyFont="1" applyFill="1"/>
    <xf numFmtId="0" fontId="21" fillId="2" borderId="0" xfId="0" applyFont="1" applyFill="1"/>
    <xf numFmtId="0" fontId="21" fillId="0" borderId="0" xfId="0" applyFont="1" applyFill="1"/>
    <xf numFmtId="0" fontId="21" fillId="0" borderId="0" xfId="0" applyFont="1"/>
    <xf numFmtId="0" fontId="35" fillId="2" borderId="0" xfId="0" applyFont="1" applyFill="1"/>
    <xf numFmtId="0" fontId="36" fillId="2" borderId="0" xfId="0" applyFont="1" applyFill="1" applyAlignment="1">
      <alignment vertical="center"/>
    </xf>
    <xf numFmtId="0" fontId="16" fillId="2" borderId="0" xfId="0" applyFont="1" applyFill="1"/>
    <xf numFmtId="49" fontId="33" fillId="2" borderId="0" xfId="0" applyNumberFormat="1" applyFont="1" applyFill="1" applyAlignment="1">
      <alignment horizontal="right"/>
    </xf>
    <xf numFmtId="0" fontId="9" fillId="2" borderId="0" xfId="0" applyFont="1" applyFill="1" applyAlignment="1">
      <alignment vertical="center"/>
    </xf>
    <xf numFmtId="0" fontId="0" fillId="8" borderId="19" xfId="0" applyFont="1" applyFill="1" applyBorder="1" applyAlignment="1">
      <alignment wrapText="1"/>
    </xf>
    <xf numFmtId="0" fontId="14" fillId="0" borderId="0" xfId="0" applyFont="1"/>
    <xf numFmtId="0" fontId="14" fillId="0" borderId="0" xfId="0" applyFont="1" applyAlignment="1">
      <alignment vertical="center"/>
    </xf>
    <xf numFmtId="0" fontId="14" fillId="0" borderId="0" xfId="0" applyFont="1" applyFill="1" applyAlignment="1">
      <alignment vertical="center"/>
    </xf>
    <xf numFmtId="0" fontId="18" fillId="0" borderId="1" xfId="0" applyFont="1" applyFill="1" applyBorder="1" applyAlignment="1">
      <alignment horizontal="center" vertical="center"/>
    </xf>
    <xf numFmtId="3" fontId="14" fillId="0" borderId="1" xfId="0" applyNumberFormat="1" applyFont="1" applyFill="1" applyBorder="1" applyAlignment="1">
      <alignment horizontal="center" vertical="center"/>
    </xf>
    <xf numFmtId="0" fontId="14" fillId="0" borderId="1" xfId="0" applyFont="1" applyBorder="1" applyAlignment="1">
      <alignment horizontal="center" vertical="center"/>
    </xf>
    <xf numFmtId="3" fontId="14" fillId="4" borderId="1" xfId="0" applyNumberFormat="1" applyFont="1" applyFill="1" applyBorder="1" applyAlignment="1">
      <alignment horizontal="center" vertical="center"/>
    </xf>
    <xf numFmtId="0" fontId="9" fillId="0" borderId="20" xfId="0" applyFont="1" applyFill="1" applyBorder="1" applyAlignment="1">
      <alignment horizontal="center" vertical="center"/>
    </xf>
    <xf numFmtId="3" fontId="6" fillId="0" borderId="23" xfId="0" applyNumberFormat="1" applyFont="1" applyFill="1" applyBorder="1" applyAlignment="1">
      <alignment horizontal="center" vertical="center"/>
    </xf>
    <xf numFmtId="3" fontId="14" fillId="0" borderId="0" xfId="0" applyNumberFormat="1" applyFont="1" applyBorder="1" applyAlignment="1">
      <alignment horizontal="center"/>
    </xf>
    <xf numFmtId="0" fontId="6" fillId="0" borderId="20" xfId="0" applyFont="1" applyBorder="1" applyAlignment="1">
      <alignment vertical="center"/>
    </xf>
    <xf numFmtId="3" fontId="14" fillId="0" borderId="21" xfId="0" applyNumberFormat="1" applyFont="1" applyBorder="1" applyAlignment="1">
      <alignment horizontal="center"/>
    </xf>
    <xf numFmtId="3" fontId="14" fillId="0" borderId="22" xfId="0" applyNumberFormat="1" applyFont="1" applyBorder="1" applyAlignment="1">
      <alignment horizontal="center"/>
    </xf>
    <xf numFmtId="3" fontId="14" fillId="0" borderId="2" xfId="0" applyNumberFormat="1" applyFont="1" applyFill="1" applyBorder="1" applyAlignment="1">
      <alignment horizontal="center" vertical="center"/>
    </xf>
    <xf numFmtId="3" fontId="14" fillId="0" borderId="24" xfId="0" applyNumberFormat="1" applyFont="1" applyFill="1" applyBorder="1" applyAlignment="1">
      <alignment horizontal="center" vertical="center"/>
    </xf>
    <xf numFmtId="0" fontId="18" fillId="0" borderId="10" xfId="0" applyFont="1" applyBorder="1" applyAlignment="1">
      <alignment horizontal="center" vertical="center"/>
    </xf>
    <xf numFmtId="170" fontId="14" fillId="0" borderId="23" xfId="0" applyNumberFormat="1" applyFont="1" applyBorder="1" applyAlignment="1">
      <alignment vertical="center"/>
    </xf>
    <xf numFmtId="170" fontId="14" fillId="0" borderId="25" xfId="0" applyNumberFormat="1" applyFont="1" applyBorder="1" applyAlignment="1">
      <alignment vertical="center"/>
    </xf>
    <xf numFmtId="8" fontId="14" fillId="0" borderId="10" xfId="0" applyNumberFormat="1" applyFont="1" applyBorder="1" applyAlignment="1">
      <alignment horizontal="center" vertical="center"/>
    </xf>
    <xf numFmtId="0" fontId="15" fillId="0" borderId="18" xfId="0" applyFont="1" applyBorder="1" applyAlignment="1">
      <alignment horizontal="left" vertical="center"/>
    </xf>
    <xf numFmtId="0" fontId="19" fillId="0" borderId="26" xfId="0" applyFont="1" applyBorder="1" applyAlignment="1">
      <alignment horizontal="center" vertical="center"/>
    </xf>
    <xf numFmtId="3" fontId="0" fillId="0" borderId="0" xfId="0" applyNumberFormat="1" applyAlignment="1">
      <alignment vertical="center"/>
    </xf>
    <xf numFmtId="0" fontId="38" fillId="9" borderId="0" xfId="0" applyFont="1" applyFill="1" applyAlignment="1">
      <alignment horizontal="left" vertical="center"/>
    </xf>
    <xf numFmtId="0" fontId="0" fillId="10" borderId="18" xfId="0" applyFill="1" applyBorder="1" applyAlignment="1">
      <alignment vertical="center"/>
    </xf>
    <xf numFmtId="0" fontId="14" fillId="10" borderId="27" xfId="0" applyFont="1" applyFill="1" applyBorder="1" applyAlignment="1">
      <alignment vertical="center"/>
    </xf>
    <xf numFmtId="0" fontId="14" fillId="10" borderId="27" xfId="0" applyFont="1" applyFill="1" applyBorder="1" applyAlignment="1">
      <alignment horizontal="center" vertical="center"/>
    </xf>
    <xf numFmtId="0" fontId="0" fillId="8" borderId="19" xfId="0" applyFont="1" applyFill="1" applyBorder="1" applyAlignment="1">
      <alignment wrapText="1"/>
    </xf>
    <xf numFmtId="0" fontId="32" fillId="8" borderId="19" xfId="0" applyFont="1" applyFill="1" applyBorder="1" applyAlignment="1">
      <alignment vertical="center" wrapText="1"/>
    </xf>
    <xf numFmtId="0" fontId="0" fillId="8" borderId="19" xfId="0" applyFont="1" applyFill="1" applyBorder="1" applyAlignment="1">
      <alignment vertical="center" wrapText="1"/>
    </xf>
    <xf numFmtId="0" fontId="7" fillId="3" borderId="0" xfId="0" applyFont="1" applyFill="1" applyAlignment="1">
      <alignment vertical="center"/>
    </xf>
    <xf numFmtId="0" fontId="8" fillId="3" borderId="0" xfId="0" applyFont="1" applyFill="1" applyAlignment="1">
      <alignment vertical="center"/>
    </xf>
  </cellXfs>
  <cellStyles count="480">
    <cellStyle name="Comma" xfId="1" builtinId="3"/>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79" builtinId="9" hidden="1"/>
    <cellStyle name="Followed Hyperlink" xfId="181" builtinId="9" hidden="1"/>
    <cellStyle name="Followed Hyperlink" xfId="183" builtinId="9" hidden="1"/>
    <cellStyle name="Followed Hyperlink" xfId="185" builtinId="9" hidden="1"/>
    <cellStyle name="Followed Hyperlink" xfId="187" builtinId="9" hidden="1"/>
    <cellStyle name="Followed Hyperlink" xfId="189" builtinId="9" hidden="1"/>
    <cellStyle name="Followed Hyperlink" xfId="191" builtinId="9" hidden="1"/>
    <cellStyle name="Followed Hyperlink" xfId="193" builtinId="9" hidden="1"/>
    <cellStyle name="Followed Hyperlink" xfId="195" builtinId="9" hidden="1"/>
    <cellStyle name="Followed Hyperlink" xfId="197" builtinId="9" hidden="1"/>
    <cellStyle name="Followed Hyperlink" xfId="199" builtinId="9" hidden="1"/>
    <cellStyle name="Followed Hyperlink" xfId="201" builtinId="9" hidden="1"/>
    <cellStyle name="Followed Hyperlink" xfId="203" builtinId="9" hidden="1"/>
    <cellStyle name="Followed Hyperlink" xfId="205" builtinId="9" hidden="1"/>
    <cellStyle name="Followed Hyperlink" xfId="207" builtinId="9" hidden="1"/>
    <cellStyle name="Followed Hyperlink" xfId="209" builtinId="9" hidden="1"/>
    <cellStyle name="Followed Hyperlink" xfId="211" builtinId="9" hidden="1"/>
    <cellStyle name="Followed Hyperlink" xfId="213" builtinId="9" hidden="1"/>
    <cellStyle name="Followed Hyperlink" xfId="215" builtinId="9" hidden="1"/>
    <cellStyle name="Followed Hyperlink" xfId="217" builtinId="9" hidden="1"/>
    <cellStyle name="Followed Hyperlink" xfId="219" builtinId="9" hidden="1"/>
    <cellStyle name="Followed Hyperlink" xfId="221" builtinId="9" hidden="1"/>
    <cellStyle name="Followed Hyperlink" xfId="223" builtinId="9" hidden="1"/>
    <cellStyle name="Followed Hyperlink" xfId="225" builtinId="9" hidden="1"/>
    <cellStyle name="Followed Hyperlink" xfId="227" builtinId="9" hidden="1"/>
    <cellStyle name="Followed Hyperlink" xfId="229" builtinId="9" hidden="1"/>
    <cellStyle name="Followed Hyperlink" xfId="231" builtinId="9" hidden="1"/>
    <cellStyle name="Followed Hyperlink" xfId="233" builtinId="9" hidden="1"/>
    <cellStyle name="Followed Hyperlink" xfId="235" builtinId="9" hidden="1"/>
    <cellStyle name="Followed Hyperlink" xfId="237" builtinId="9" hidden="1"/>
    <cellStyle name="Followed Hyperlink" xfId="239" builtinId="9" hidden="1"/>
    <cellStyle name="Followed Hyperlink" xfId="241" builtinId="9" hidden="1"/>
    <cellStyle name="Followed Hyperlink" xfId="243" builtinId="9" hidden="1"/>
    <cellStyle name="Followed Hyperlink" xfId="245" builtinId="9" hidden="1"/>
    <cellStyle name="Followed Hyperlink" xfId="247" builtinId="9" hidden="1"/>
    <cellStyle name="Followed Hyperlink" xfId="249" builtinId="9" hidden="1"/>
    <cellStyle name="Followed Hyperlink" xfId="251" builtinId="9" hidden="1"/>
    <cellStyle name="Followed Hyperlink" xfId="253" builtinId="9" hidden="1"/>
    <cellStyle name="Followed Hyperlink" xfId="255" builtinId="9" hidden="1"/>
    <cellStyle name="Followed Hyperlink" xfId="257" builtinId="9" hidden="1"/>
    <cellStyle name="Followed Hyperlink" xfId="259" builtinId="9" hidden="1"/>
    <cellStyle name="Followed Hyperlink" xfId="261" builtinId="9" hidden="1"/>
    <cellStyle name="Followed Hyperlink" xfId="263" builtinId="9" hidden="1"/>
    <cellStyle name="Followed Hyperlink" xfId="265" builtinId="9" hidden="1"/>
    <cellStyle name="Followed Hyperlink" xfId="267" builtinId="9" hidden="1"/>
    <cellStyle name="Followed Hyperlink" xfId="269" builtinId="9" hidden="1"/>
    <cellStyle name="Followed Hyperlink" xfId="271" builtinId="9" hidden="1"/>
    <cellStyle name="Followed Hyperlink" xfId="273" builtinId="9" hidden="1"/>
    <cellStyle name="Followed Hyperlink" xfId="275" builtinId="9" hidden="1"/>
    <cellStyle name="Followed Hyperlink" xfId="277" builtinId="9" hidden="1"/>
    <cellStyle name="Followed Hyperlink" xfId="279" builtinId="9" hidden="1"/>
    <cellStyle name="Followed Hyperlink" xfId="281" builtinId="9" hidden="1"/>
    <cellStyle name="Followed Hyperlink" xfId="283" builtinId="9" hidden="1"/>
    <cellStyle name="Followed Hyperlink" xfId="285" builtinId="9" hidden="1"/>
    <cellStyle name="Followed Hyperlink" xfId="287" builtinId="9" hidden="1"/>
    <cellStyle name="Followed Hyperlink" xfId="289" builtinId="9" hidden="1"/>
    <cellStyle name="Followed Hyperlink" xfId="291" builtinId="9" hidden="1"/>
    <cellStyle name="Followed Hyperlink" xfId="293" builtinId="9" hidden="1"/>
    <cellStyle name="Followed Hyperlink" xfId="295" builtinId="9" hidden="1"/>
    <cellStyle name="Followed Hyperlink" xfId="297" builtinId="9" hidden="1"/>
    <cellStyle name="Followed Hyperlink" xfId="299" builtinId="9" hidden="1"/>
    <cellStyle name="Followed Hyperlink" xfId="301" builtinId="9" hidden="1"/>
    <cellStyle name="Followed Hyperlink" xfId="303" builtinId="9" hidden="1"/>
    <cellStyle name="Followed Hyperlink" xfId="305" builtinId="9" hidden="1"/>
    <cellStyle name="Followed Hyperlink" xfId="307" builtinId="9" hidden="1"/>
    <cellStyle name="Followed Hyperlink" xfId="309" builtinId="9" hidden="1"/>
    <cellStyle name="Followed Hyperlink" xfId="311" builtinId="9" hidden="1"/>
    <cellStyle name="Followed Hyperlink" xfId="313" builtinId="9" hidden="1"/>
    <cellStyle name="Followed Hyperlink" xfId="315" builtinId="9" hidden="1"/>
    <cellStyle name="Followed Hyperlink" xfId="317" builtinId="9" hidden="1"/>
    <cellStyle name="Followed Hyperlink" xfId="319" builtinId="9" hidden="1"/>
    <cellStyle name="Followed Hyperlink" xfId="321" builtinId="9" hidden="1"/>
    <cellStyle name="Followed Hyperlink" xfId="323" builtinId="9" hidden="1"/>
    <cellStyle name="Followed Hyperlink" xfId="325" builtinId="9" hidden="1"/>
    <cellStyle name="Followed Hyperlink" xfId="327" builtinId="9" hidden="1"/>
    <cellStyle name="Followed Hyperlink" xfId="329" builtinId="9" hidden="1"/>
    <cellStyle name="Followed Hyperlink" xfId="331" builtinId="9" hidden="1"/>
    <cellStyle name="Followed Hyperlink" xfId="333" builtinId="9" hidden="1"/>
    <cellStyle name="Followed Hyperlink" xfId="335" builtinId="9" hidden="1"/>
    <cellStyle name="Followed Hyperlink" xfId="337" builtinId="9" hidden="1"/>
    <cellStyle name="Followed Hyperlink" xfId="339" builtinId="9" hidden="1"/>
    <cellStyle name="Followed Hyperlink" xfId="341" builtinId="9" hidden="1"/>
    <cellStyle name="Followed Hyperlink" xfId="343" builtinId="9" hidden="1"/>
    <cellStyle name="Followed Hyperlink" xfId="345" builtinId="9" hidden="1"/>
    <cellStyle name="Followed Hyperlink" xfId="347" builtinId="9" hidden="1"/>
    <cellStyle name="Followed Hyperlink" xfId="349" builtinId="9" hidden="1"/>
    <cellStyle name="Followed Hyperlink" xfId="351" builtinId="9" hidden="1"/>
    <cellStyle name="Followed Hyperlink" xfId="353" builtinId="9" hidden="1"/>
    <cellStyle name="Followed Hyperlink" xfId="355" builtinId="9" hidden="1"/>
    <cellStyle name="Followed Hyperlink" xfId="357" builtinId="9" hidden="1"/>
    <cellStyle name="Followed Hyperlink" xfId="359" builtinId="9" hidden="1"/>
    <cellStyle name="Followed Hyperlink" xfId="361" builtinId="9" hidden="1"/>
    <cellStyle name="Followed Hyperlink" xfId="363" builtinId="9" hidden="1"/>
    <cellStyle name="Followed Hyperlink" xfId="365" builtinId="9" hidden="1"/>
    <cellStyle name="Followed Hyperlink" xfId="367" builtinId="9" hidden="1"/>
    <cellStyle name="Followed Hyperlink" xfId="369" builtinId="9" hidden="1"/>
    <cellStyle name="Followed Hyperlink" xfId="371" builtinId="9" hidden="1"/>
    <cellStyle name="Followed Hyperlink" xfId="373" builtinId="9" hidden="1"/>
    <cellStyle name="Followed Hyperlink" xfId="375" builtinId="9" hidden="1"/>
    <cellStyle name="Followed Hyperlink" xfId="377" builtinId="9" hidden="1"/>
    <cellStyle name="Followed Hyperlink" xfId="379" builtinId="9" hidden="1"/>
    <cellStyle name="Followed Hyperlink" xfId="381" builtinId="9" hidden="1"/>
    <cellStyle name="Followed Hyperlink" xfId="383" builtinId="9" hidden="1"/>
    <cellStyle name="Followed Hyperlink" xfId="385" builtinId="9" hidden="1"/>
    <cellStyle name="Followed Hyperlink" xfId="387" builtinId="9" hidden="1"/>
    <cellStyle name="Followed Hyperlink" xfId="389" builtinId="9" hidden="1"/>
    <cellStyle name="Followed Hyperlink" xfId="391" builtinId="9" hidden="1"/>
    <cellStyle name="Followed Hyperlink" xfId="393" builtinId="9" hidden="1"/>
    <cellStyle name="Followed Hyperlink" xfId="395" builtinId="9" hidden="1"/>
    <cellStyle name="Followed Hyperlink" xfId="397" builtinId="9" hidden="1"/>
    <cellStyle name="Followed Hyperlink" xfId="399" builtinId="9" hidden="1"/>
    <cellStyle name="Followed Hyperlink" xfId="401" builtinId="9" hidden="1"/>
    <cellStyle name="Followed Hyperlink" xfId="403" builtinId="9" hidden="1"/>
    <cellStyle name="Followed Hyperlink" xfId="405" builtinId="9" hidden="1"/>
    <cellStyle name="Followed Hyperlink" xfId="407" builtinId="9" hidden="1"/>
    <cellStyle name="Followed Hyperlink" xfId="409" builtinId="9" hidden="1"/>
    <cellStyle name="Followed Hyperlink" xfId="411" builtinId="9" hidden="1"/>
    <cellStyle name="Followed Hyperlink" xfId="413" builtinId="9" hidden="1"/>
    <cellStyle name="Followed Hyperlink" xfId="415" builtinId="9" hidden="1"/>
    <cellStyle name="Followed Hyperlink" xfId="417" builtinId="9" hidden="1"/>
    <cellStyle name="Followed Hyperlink" xfId="419" builtinId="9" hidden="1"/>
    <cellStyle name="Followed Hyperlink" xfId="421" builtinId="9" hidden="1"/>
    <cellStyle name="Followed Hyperlink" xfId="423" builtinId="9" hidden="1"/>
    <cellStyle name="Followed Hyperlink" xfId="425" builtinId="9" hidden="1"/>
    <cellStyle name="Followed Hyperlink" xfId="427" builtinId="9" hidden="1"/>
    <cellStyle name="Followed Hyperlink" xfId="429" builtinId="9" hidden="1"/>
    <cellStyle name="Followed Hyperlink" xfId="431" builtinId="9" hidden="1"/>
    <cellStyle name="Followed Hyperlink" xfId="433" builtinId="9" hidden="1"/>
    <cellStyle name="Followed Hyperlink" xfId="435" builtinId="9" hidden="1"/>
    <cellStyle name="Followed Hyperlink" xfId="437" builtinId="9" hidden="1"/>
    <cellStyle name="Followed Hyperlink" xfId="439" builtinId="9" hidden="1"/>
    <cellStyle name="Followed Hyperlink" xfId="441" builtinId="9" hidden="1"/>
    <cellStyle name="Followed Hyperlink" xfId="443" builtinId="9" hidden="1"/>
    <cellStyle name="Followed Hyperlink" xfId="445" builtinId="9" hidden="1"/>
    <cellStyle name="Followed Hyperlink" xfId="447" builtinId="9" hidden="1"/>
    <cellStyle name="Followed Hyperlink" xfId="449" builtinId="9" hidden="1"/>
    <cellStyle name="Followed Hyperlink" xfId="451" builtinId="9" hidden="1"/>
    <cellStyle name="Followed Hyperlink" xfId="453" builtinId="9" hidden="1"/>
    <cellStyle name="Followed Hyperlink" xfId="455" builtinId="9" hidden="1"/>
    <cellStyle name="Followed Hyperlink" xfId="457" builtinId="9" hidden="1"/>
    <cellStyle name="Followed Hyperlink" xfId="459" builtinId="9" hidden="1"/>
    <cellStyle name="Followed Hyperlink" xfId="461" builtinId="9" hidden="1"/>
    <cellStyle name="Followed Hyperlink" xfId="463" builtinId="9" hidden="1"/>
    <cellStyle name="Followed Hyperlink" xfId="465" builtinId="9" hidden="1"/>
    <cellStyle name="Followed Hyperlink" xfId="467" builtinId="9" hidden="1"/>
    <cellStyle name="Followed Hyperlink" xfId="469" builtinId="9" hidden="1"/>
    <cellStyle name="Followed Hyperlink" xfId="471" builtinId="9" hidden="1"/>
    <cellStyle name="Followed Hyperlink" xfId="473" builtinId="9" hidden="1"/>
    <cellStyle name="Followed Hyperlink" xfId="475" builtinId="9" hidden="1"/>
    <cellStyle name="Followed Hyperlink" xfId="477" builtinId="9" hidden="1"/>
    <cellStyle name="Followed Hyperlink" xfId="479"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0" builtinId="8" hidden="1"/>
    <cellStyle name="Hyperlink" xfId="432" builtinId="8" hidden="1"/>
    <cellStyle name="Hyperlink" xfId="434" builtinId="8" hidden="1"/>
    <cellStyle name="Hyperlink" xfId="436" builtinId="8" hidden="1"/>
    <cellStyle name="Hyperlink" xfId="438" builtinId="8" hidden="1"/>
    <cellStyle name="Hyperlink" xfId="440" builtinId="8" hidden="1"/>
    <cellStyle name="Hyperlink" xfId="442" builtinId="8" hidden="1"/>
    <cellStyle name="Hyperlink" xfId="444" builtinId="8" hidden="1"/>
    <cellStyle name="Hyperlink" xfId="446" builtinId="8" hidden="1"/>
    <cellStyle name="Hyperlink" xfId="448" builtinId="8" hidden="1"/>
    <cellStyle name="Hyperlink" xfId="450" builtinId="8" hidden="1"/>
    <cellStyle name="Hyperlink" xfId="452" builtinId="8" hidden="1"/>
    <cellStyle name="Hyperlink" xfId="454" builtinId="8" hidden="1"/>
    <cellStyle name="Hyperlink" xfId="456" builtinId="8" hidden="1"/>
    <cellStyle name="Hyperlink" xfId="458" builtinId="8" hidden="1"/>
    <cellStyle name="Hyperlink" xfId="460" builtinId="8" hidden="1"/>
    <cellStyle name="Hyperlink" xfId="462" builtinId="8" hidden="1"/>
    <cellStyle name="Hyperlink" xfId="464" builtinId="8" hidden="1"/>
    <cellStyle name="Hyperlink" xfId="466" builtinId="8" hidden="1"/>
    <cellStyle name="Hyperlink" xfId="468" builtinId="8" hidden="1"/>
    <cellStyle name="Hyperlink" xfId="470" builtinId="8" hidden="1"/>
    <cellStyle name="Hyperlink" xfId="472" builtinId="8" hidden="1"/>
    <cellStyle name="Hyperlink" xfId="474" builtinId="8" hidden="1"/>
    <cellStyle name="Hyperlink" xfId="476" builtinId="8" hidden="1"/>
    <cellStyle name="Hyperlink" xfId="478" builtinId="8" hidden="1"/>
    <cellStyle name="Normal" xfId="0" builtinId="0"/>
  </cellStyles>
  <dxfs count="0"/>
  <tableStyles count="0" defaultTableStyle="TableStyleMedium9" defaultPivotStyle="PivotStyleMedium4"/>
  <colors>
    <mruColors>
      <color rgb="FF00FFF5"/>
      <color rgb="FF26FF31"/>
      <color rgb="FF007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World Market for MgSO4 (Low Case) </a:t>
            </a:r>
          </a:p>
        </c:rich>
      </c:tx>
      <c:overlay val="0"/>
    </c:title>
    <c:autoTitleDeleted val="0"/>
    <c:plotArea>
      <c:layout/>
      <c:barChart>
        <c:barDir val="col"/>
        <c:grouping val="stacked"/>
        <c:varyColors val="0"/>
        <c:ser>
          <c:idx val="0"/>
          <c:order val="0"/>
          <c:tx>
            <c:strRef>
              <c:f>MgSO4!$D$70</c:f>
              <c:strCache>
                <c:ptCount val="1"/>
                <c:pt idx="0">
                  <c:v>(Make White)</c:v>
                </c:pt>
              </c:strCache>
            </c:strRef>
          </c:tx>
          <c:spPr>
            <a:solidFill>
              <a:schemeClr val="bg1"/>
            </a:solidFill>
            <a:ln>
              <a:noFill/>
            </a:ln>
            <a:effectLst/>
          </c:spPr>
          <c:invertIfNegative val="0"/>
          <c:cat>
            <c:strRef>
              <c:f>MgSO4!$C$71:$C$76</c:f>
              <c:strCache>
                <c:ptCount val="6"/>
                <c:pt idx="0">
                  <c:v>Total Addressable Market for PE/E</c:v>
                </c:pt>
                <c:pt idx="1">
                  <c:v>Total Community Births </c:v>
                </c:pt>
                <c:pt idx="2">
                  <c:v>Total Facility Births </c:v>
                </c:pt>
                <c:pt idx="3">
                  <c:v>Total Facility Births w/o MgSO4 </c:v>
                </c:pt>
                <c:pt idx="4">
                  <c:v>Total Facility Births w MgSO4 </c:v>
                </c:pt>
                <c:pt idx="5">
                  <c:v>Total Additional Potential Market for MgSO4</c:v>
                </c:pt>
              </c:strCache>
            </c:strRef>
          </c:cat>
          <c:val>
            <c:numRef>
              <c:f>MgSO4!$D$71:$D$76</c:f>
              <c:numCache>
                <c:formatCode>###,000</c:formatCode>
                <c:ptCount val="6"/>
                <c:pt idx="1">
                  <c:v>899262</c:v>
                </c:pt>
                <c:pt idx="3" formatCode="#,000">
                  <c:v>683439.12</c:v>
                </c:pt>
                <c:pt idx="5" formatCode="#,000">
                  <c:v>683439.12</c:v>
                </c:pt>
              </c:numCache>
            </c:numRef>
          </c:val>
        </c:ser>
        <c:ser>
          <c:idx val="1"/>
          <c:order val="1"/>
          <c:tx>
            <c:strRef>
              <c:f>MgSO4!$E$70</c:f>
              <c:strCache>
                <c:ptCount val="1"/>
                <c:pt idx="0">
                  <c:v>Use Drivers</c:v>
                </c:pt>
              </c:strCache>
            </c:strRef>
          </c:tx>
          <c:spPr>
            <a:solidFill>
              <a:srgbClr val="00FF00"/>
            </a:solidFill>
            <a:effectLst/>
          </c:spPr>
          <c:invertIfNegative val="0"/>
          <c:dLbls>
            <c:dLbl>
              <c:idx val="0"/>
              <c:showLegendKey val="0"/>
              <c:showVal val="1"/>
              <c:showCatName val="0"/>
              <c:showSerName val="0"/>
              <c:showPercent val="0"/>
              <c:showBubbleSize val="0"/>
            </c:dLbl>
            <c:dLbl>
              <c:idx val="1"/>
              <c:layout>
                <c:manualLayout>
                  <c:x val="0"/>
                  <c:y val="-0.161558404999184"/>
                </c:manualLayout>
              </c:layout>
              <c:showLegendKey val="0"/>
              <c:showVal val="1"/>
              <c:showCatName val="0"/>
              <c:showSerName val="0"/>
              <c:showPercent val="0"/>
              <c:showBubbleSize val="0"/>
            </c:dLbl>
            <c:dLbl>
              <c:idx val="2"/>
              <c:showLegendKey val="0"/>
              <c:showVal val="1"/>
              <c:showCatName val="0"/>
              <c:showSerName val="0"/>
              <c:showPercent val="0"/>
              <c:showBubbleSize val="0"/>
            </c:dLbl>
            <c:dLbl>
              <c:idx val="3"/>
              <c:layout>
                <c:manualLayout>
                  <c:x val="0"/>
                  <c:y val="-8.8667593673987799E-2"/>
                </c:manualLayout>
              </c:layout>
              <c:showLegendKey val="0"/>
              <c:showVal val="1"/>
              <c:showCatName val="0"/>
              <c:showSerName val="0"/>
              <c:showPercent val="0"/>
              <c:showBubbleSize val="0"/>
            </c:dLbl>
            <c:dLbl>
              <c:idx val="4"/>
              <c:layout>
                <c:manualLayout>
                  <c:x val="0"/>
                  <c:y val="-9.5663279031599296E-2"/>
                </c:manualLayout>
              </c:layout>
              <c:showLegendKey val="0"/>
              <c:showVal val="1"/>
              <c:showCatName val="0"/>
              <c:showSerName val="0"/>
              <c:showPercent val="0"/>
              <c:showBubbleSize val="0"/>
            </c:dLbl>
            <c:dLbl>
              <c:idx val="5"/>
              <c:layout>
                <c:manualLayout>
                  <c:x val="0"/>
                  <c:y val="-0.206444313678317"/>
                </c:manualLayout>
              </c:layout>
              <c:showLegendKey val="0"/>
              <c:showVal val="1"/>
              <c:showCatName val="0"/>
              <c:showSerName val="0"/>
              <c:showPercent val="0"/>
              <c:showBubbleSize val="0"/>
            </c:dLbl>
            <c:dLbl>
              <c:idx val="6"/>
              <c:layout>
                <c:manualLayout>
                  <c:x val="0"/>
                  <c:y val="-0.235026511501049"/>
                </c:manualLayout>
              </c:layout>
              <c:showLegendKey val="0"/>
              <c:showVal val="1"/>
              <c:showCatName val="0"/>
              <c:showSerName val="0"/>
              <c:showPercent val="0"/>
              <c:showBubbleSize val="0"/>
            </c:dLbl>
            <c:showLegendKey val="0"/>
            <c:showVal val="0"/>
            <c:showCatName val="0"/>
            <c:showSerName val="0"/>
            <c:showPercent val="0"/>
            <c:showBubbleSize val="0"/>
          </c:dLbls>
          <c:cat>
            <c:strRef>
              <c:f>MgSO4!$C$71:$C$76</c:f>
              <c:strCache>
                <c:ptCount val="6"/>
                <c:pt idx="0">
                  <c:v>Total Addressable Market for PE/E</c:v>
                </c:pt>
                <c:pt idx="1">
                  <c:v>Total Community Births </c:v>
                </c:pt>
                <c:pt idx="2">
                  <c:v>Total Facility Births </c:v>
                </c:pt>
                <c:pt idx="3">
                  <c:v>Total Facility Births w/o MgSO4 </c:v>
                </c:pt>
                <c:pt idx="4">
                  <c:v>Total Facility Births w MgSO4 </c:v>
                </c:pt>
                <c:pt idx="5">
                  <c:v>Total Additional Potential Market for MgSO4</c:v>
                </c:pt>
              </c:strCache>
            </c:strRef>
          </c:cat>
          <c:val>
            <c:numRef>
              <c:f>MgSO4!$E$71:$E$76</c:f>
              <c:numCache>
                <c:formatCode>#,000</c:formatCode>
                <c:ptCount val="6"/>
                <c:pt idx="1">
                  <c:v>528138</c:v>
                </c:pt>
                <c:pt idx="3">
                  <c:v>215822.88</c:v>
                </c:pt>
                <c:pt idx="5">
                  <c:v>743960.88</c:v>
                </c:pt>
              </c:numCache>
            </c:numRef>
          </c:val>
        </c:ser>
        <c:ser>
          <c:idx val="2"/>
          <c:order val="2"/>
          <c:tx>
            <c:strRef>
              <c:f>MgSO4!$F$70</c:f>
              <c:strCache>
                <c:ptCount val="1"/>
                <c:pt idx="0">
                  <c:v>Use Tools</c:v>
                </c:pt>
              </c:strCache>
            </c:strRef>
          </c:tx>
          <c:spPr>
            <a:solidFill>
              <a:srgbClr val="0080FF"/>
            </a:solidFill>
            <a:ln>
              <a:noFill/>
            </a:ln>
            <a:effectLst/>
          </c:spPr>
          <c:invertIfNegative val="0"/>
          <c:dLbls>
            <c:dLbl>
              <c:idx val="0"/>
              <c:layout>
                <c:manualLayout>
                  <c:x val="-1.2973444785602801E-7"/>
                  <c:y val="-0.39407659638840098"/>
                </c:manualLayout>
              </c:layout>
              <c:showLegendKey val="0"/>
              <c:showVal val="1"/>
              <c:showCatName val="0"/>
              <c:showSerName val="0"/>
              <c:showPercent val="0"/>
              <c:showBubbleSize val="0"/>
            </c:dLbl>
            <c:dLbl>
              <c:idx val="1"/>
              <c:showLegendKey val="0"/>
              <c:showVal val="1"/>
              <c:showCatName val="0"/>
              <c:showSerName val="0"/>
              <c:showPercent val="0"/>
              <c:showBubbleSize val="0"/>
            </c:dLbl>
            <c:dLbl>
              <c:idx val="2"/>
              <c:layout>
                <c:manualLayout>
                  <c:x val="-1.64762748777155E-3"/>
                  <c:y val="-0.25661286365132402"/>
                </c:manualLayout>
              </c:layout>
              <c:showLegendKey val="0"/>
              <c:showVal val="1"/>
              <c:showCatName val="0"/>
              <c:showSerName val="0"/>
              <c:showPercent val="0"/>
              <c:showBubbleSize val="0"/>
            </c:dLbl>
            <c:dLbl>
              <c:idx val="3"/>
              <c:showLegendKey val="0"/>
              <c:showVal val="1"/>
              <c:showCatName val="0"/>
              <c:showSerName val="0"/>
              <c:showPercent val="0"/>
              <c:showBubbleSize val="0"/>
            </c:dLbl>
            <c:dLbl>
              <c:idx val="4"/>
              <c:layout>
                <c:manualLayout>
                  <c:x val="1.64762748777143E-3"/>
                  <c:y val="-0.19430053052076901"/>
                </c:manualLayout>
              </c:layout>
              <c:showLegendKey val="0"/>
              <c:showVal val="1"/>
              <c:showCatName val="0"/>
              <c:showSerName val="0"/>
              <c:showPercent val="0"/>
              <c:showBubbleSize val="0"/>
            </c:dLbl>
            <c:dLbl>
              <c:idx val="5"/>
              <c:layout>
                <c:manualLayout>
                  <c:x val="1.3272048082831601E-16"/>
                  <c:y val="-0.15032800990679901"/>
                </c:manualLayout>
              </c:layout>
              <c:showLegendKey val="0"/>
              <c:showVal val="1"/>
              <c:showCatName val="0"/>
              <c:showSerName val="0"/>
              <c:showPercent val="0"/>
              <c:showBubbleSize val="0"/>
            </c:dLbl>
            <c:dLbl>
              <c:idx val="6"/>
              <c:showLegendKey val="0"/>
              <c:showVal val="1"/>
              <c:showCatName val="0"/>
              <c:showSerName val="0"/>
              <c:showPercent val="0"/>
              <c:showBubbleSize val="0"/>
            </c:dLbl>
            <c:showLegendKey val="0"/>
            <c:showVal val="0"/>
            <c:showCatName val="0"/>
            <c:showSerName val="0"/>
            <c:showPercent val="0"/>
            <c:showBubbleSize val="0"/>
          </c:dLbls>
          <c:cat>
            <c:strRef>
              <c:f>MgSO4!$C$71:$C$76</c:f>
              <c:strCache>
                <c:ptCount val="6"/>
                <c:pt idx="0">
                  <c:v>Total Addressable Market for PE/E</c:v>
                </c:pt>
                <c:pt idx="1">
                  <c:v>Total Community Births </c:v>
                </c:pt>
                <c:pt idx="2">
                  <c:v>Total Facility Births </c:v>
                </c:pt>
                <c:pt idx="3">
                  <c:v>Total Facility Births w/o MgSO4 </c:v>
                </c:pt>
                <c:pt idx="4">
                  <c:v>Total Facility Births w MgSO4 </c:v>
                </c:pt>
                <c:pt idx="5">
                  <c:v>Total Additional Potential Market for MgSO4</c:v>
                </c:pt>
              </c:strCache>
            </c:strRef>
          </c:cat>
          <c:val>
            <c:numRef>
              <c:f>MgSO4!$F$71:$F$76</c:f>
              <c:numCache>
                <c:formatCode>#,000</c:formatCode>
                <c:ptCount val="6"/>
                <c:pt idx="0">
                  <c:v>1427400</c:v>
                </c:pt>
                <c:pt idx="2">
                  <c:v>899262</c:v>
                </c:pt>
                <c:pt idx="4">
                  <c:v>683439.12</c:v>
                </c:pt>
              </c:numCache>
            </c:numRef>
          </c:val>
        </c:ser>
        <c:dLbls>
          <c:showLegendKey val="0"/>
          <c:showVal val="0"/>
          <c:showCatName val="0"/>
          <c:showSerName val="0"/>
          <c:showPercent val="0"/>
          <c:showBubbleSize val="0"/>
        </c:dLbls>
        <c:gapWidth val="150"/>
        <c:overlap val="100"/>
        <c:axId val="50369280"/>
        <c:axId val="50370816"/>
      </c:barChart>
      <c:catAx>
        <c:axId val="50369280"/>
        <c:scaling>
          <c:orientation val="minMax"/>
        </c:scaling>
        <c:delete val="0"/>
        <c:axPos val="b"/>
        <c:majorTickMark val="out"/>
        <c:minorTickMark val="none"/>
        <c:tickLblPos val="nextTo"/>
        <c:crossAx val="50370816"/>
        <c:crosses val="autoZero"/>
        <c:auto val="1"/>
        <c:lblAlgn val="ctr"/>
        <c:lblOffset val="100"/>
        <c:noMultiLvlLbl val="0"/>
      </c:catAx>
      <c:valAx>
        <c:axId val="50370816"/>
        <c:scaling>
          <c:orientation val="minMax"/>
        </c:scaling>
        <c:delete val="0"/>
        <c:axPos val="l"/>
        <c:title>
          <c:tx>
            <c:rich>
              <a:bodyPr/>
              <a:lstStyle/>
              <a:p>
                <a:pPr>
                  <a:defRPr/>
                </a:pPr>
                <a:r>
                  <a:rPr lang="en-US"/>
                  <a:t>Number of Women</a:t>
                </a:r>
              </a:p>
            </c:rich>
          </c:tx>
          <c:overlay val="0"/>
        </c:title>
        <c:numFmt formatCode="#,000" sourceLinked="1"/>
        <c:majorTickMark val="out"/>
        <c:minorTickMark val="none"/>
        <c:tickLblPos val="nextTo"/>
        <c:crossAx val="50369280"/>
        <c:crosses val="autoZero"/>
        <c:crossBetween val="between"/>
      </c:valAx>
    </c:plotArea>
    <c:plotVisOnly val="1"/>
    <c:dispBlanksAs val="gap"/>
    <c:showDLblsOverMax val="0"/>
  </c:chart>
  <c:txPr>
    <a:bodyPr/>
    <a:lstStyle/>
    <a:p>
      <a:pPr>
        <a:defRPr>
          <a:solidFill>
            <a:srgbClr val="000090"/>
          </a:solidFill>
        </a:defRPr>
      </a:pPr>
      <a:endParaRPr lang="en-US"/>
    </a:p>
  </c:txPr>
  <c:printSettings>
    <c:headerFooter/>
    <c:pageMargins b="1" l="0.75" r="0.7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SSA Market for MgSO4 (Low Case) </a:t>
            </a:r>
          </a:p>
        </c:rich>
      </c:tx>
      <c:overlay val="0"/>
    </c:title>
    <c:autoTitleDeleted val="0"/>
    <c:plotArea>
      <c:layout/>
      <c:barChart>
        <c:barDir val="col"/>
        <c:grouping val="stacked"/>
        <c:varyColors val="0"/>
        <c:ser>
          <c:idx val="0"/>
          <c:order val="0"/>
          <c:tx>
            <c:strRef>
              <c:f>MgSO4!$D$86</c:f>
              <c:strCache>
                <c:ptCount val="1"/>
                <c:pt idx="0">
                  <c:v>(Make White)</c:v>
                </c:pt>
              </c:strCache>
            </c:strRef>
          </c:tx>
          <c:spPr>
            <a:solidFill>
              <a:schemeClr val="bg1"/>
            </a:solidFill>
            <a:effectLst/>
          </c:spPr>
          <c:invertIfNegative val="0"/>
          <c:cat>
            <c:strRef>
              <c:f>MgSO4!$C$87:$C$92</c:f>
              <c:strCache>
                <c:ptCount val="6"/>
                <c:pt idx="0">
                  <c:v>Total Addressable Market for PE/E </c:v>
                </c:pt>
                <c:pt idx="1">
                  <c:v>Total Community Births </c:v>
                </c:pt>
                <c:pt idx="2">
                  <c:v>Total Facility Births </c:v>
                </c:pt>
                <c:pt idx="3">
                  <c:v>Total Facility Births w/o MgSO4 </c:v>
                </c:pt>
                <c:pt idx="4">
                  <c:v>Total Facility Births w MgSO4 </c:v>
                </c:pt>
                <c:pt idx="5">
                  <c:v>Total Additional Potential Market for MgSO4 </c:v>
                </c:pt>
              </c:strCache>
            </c:strRef>
          </c:cat>
          <c:val>
            <c:numRef>
              <c:f>MgSO4!$D$87:$D$92</c:f>
              <c:numCache>
                <c:formatCode>#,##0</c:formatCode>
                <c:ptCount val="6"/>
                <c:pt idx="1">
                  <c:v>173347.20000000001</c:v>
                </c:pt>
                <c:pt idx="3">
                  <c:v>131743.872</c:v>
                </c:pt>
                <c:pt idx="5">
                  <c:v>131743.872</c:v>
                </c:pt>
              </c:numCache>
            </c:numRef>
          </c:val>
        </c:ser>
        <c:ser>
          <c:idx val="1"/>
          <c:order val="1"/>
          <c:tx>
            <c:strRef>
              <c:f>MgSO4!$E$86</c:f>
              <c:strCache>
                <c:ptCount val="1"/>
                <c:pt idx="0">
                  <c:v>Use Drivers</c:v>
                </c:pt>
              </c:strCache>
            </c:strRef>
          </c:tx>
          <c:spPr>
            <a:solidFill>
              <a:srgbClr val="00FF00"/>
            </a:solidFill>
            <a:ln>
              <a:noFill/>
            </a:ln>
            <a:effectLst/>
          </c:spPr>
          <c:invertIfNegative val="0"/>
          <c:dLbls>
            <c:dLbl>
              <c:idx val="0"/>
              <c:showLegendKey val="0"/>
              <c:showVal val="1"/>
              <c:showCatName val="0"/>
              <c:showSerName val="0"/>
              <c:showPercent val="0"/>
              <c:showBubbleSize val="0"/>
            </c:dLbl>
            <c:dLbl>
              <c:idx val="1"/>
              <c:layout>
                <c:manualLayout>
                  <c:x val="-1.656543274193E-3"/>
                  <c:y val="-0.20233144356905799"/>
                </c:manualLayout>
              </c:layout>
              <c:showLegendKey val="0"/>
              <c:showVal val="1"/>
              <c:showCatName val="0"/>
              <c:showSerName val="0"/>
              <c:showPercent val="0"/>
              <c:showBubbleSize val="0"/>
            </c:dLbl>
            <c:dLbl>
              <c:idx val="2"/>
              <c:showLegendKey val="0"/>
              <c:showVal val="1"/>
              <c:showCatName val="0"/>
              <c:showSerName val="0"/>
              <c:showPercent val="0"/>
              <c:showBubbleSize val="0"/>
            </c:dLbl>
            <c:dLbl>
              <c:idx val="3"/>
              <c:layout>
                <c:manualLayout>
                  <c:x val="3.313086548386E-3"/>
                  <c:y val="-7.3748949090260696E-2"/>
                </c:manualLayout>
              </c:layout>
              <c:showLegendKey val="0"/>
              <c:showVal val="1"/>
              <c:showCatName val="0"/>
              <c:showSerName val="0"/>
              <c:showPercent val="0"/>
              <c:showBubbleSize val="0"/>
            </c:dLbl>
            <c:dLbl>
              <c:idx val="4"/>
              <c:layout>
                <c:manualLayout>
                  <c:x val="-1.6565432741931199E-3"/>
                  <c:y val="-9.2423005087100704E-2"/>
                </c:manualLayout>
              </c:layout>
              <c:showLegendKey val="0"/>
              <c:showVal val="1"/>
              <c:showCatName val="0"/>
              <c:showSerName val="0"/>
              <c:showPercent val="0"/>
              <c:showBubbleSize val="0"/>
            </c:dLbl>
            <c:dLbl>
              <c:idx val="5"/>
              <c:layout>
                <c:manualLayout>
                  <c:x val="0"/>
                  <c:y val="-0.247422742211279"/>
                </c:manualLayout>
              </c:layout>
              <c:showLegendKey val="0"/>
              <c:showVal val="1"/>
              <c:showCatName val="0"/>
              <c:showSerName val="0"/>
              <c:showPercent val="0"/>
              <c:showBubbleSize val="0"/>
            </c:dLbl>
            <c:dLbl>
              <c:idx val="6"/>
              <c:layout>
                <c:manualLayout>
                  <c:x val="-1.6565432741931199E-3"/>
                  <c:y val="-0.282264853374118"/>
                </c:manualLayout>
              </c:layout>
              <c:showLegendKey val="0"/>
              <c:showVal val="1"/>
              <c:showCatName val="0"/>
              <c:showSerName val="0"/>
              <c:showPercent val="0"/>
              <c:showBubbleSize val="0"/>
            </c:dLbl>
            <c:dLbl>
              <c:idx val="7"/>
              <c:showLegendKey val="0"/>
              <c:showVal val="1"/>
              <c:showCatName val="0"/>
              <c:showSerName val="0"/>
              <c:showPercent val="0"/>
              <c:showBubbleSize val="0"/>
            </c:dLbl>
            <c:showLegendKey val="0"/>
            <c:showVal val="0"/>
            <c:showCatName val="0"/>
            <c:showSerName val="0"/>
            <c:showPercent val="0"/>
            <c:showBubbleSize val="0"/>
          </c:dLbls>
          <c:cat>
            <c:strRef>
              <c:f>MgSO4!$C$87:$C$92</c:f>
              <c:strCache>
                <c:ptCount val="6"/>
                <c:pt idx="0">
                  <c:v>Total Addressable Market for PE/E </c:v>
                </c:pt>
                <c:pt idx="1">
                  <c:v>Total Community Births </c:v>
                </c:pt>
                <c:pt idx="2">
                  <c:v>Total Facility Births </c:v>
                </c:pt>
                <c:pt idx="3">
                  <c:v>Total Facility Births w/o MgSO4 </c:v>
                </c:pt>
                <c:pt idx="4">
                  <c:v>Total Facility Births w MgSO4 </c:v>
                </c:pt>
                <c:pt idx="5">
                  <c:v>Total Additional Potential Market for MgSO4 </c:v>
                </c:pt>
              </c:strCache>
            </c:strRef>
          </c:cat>
          <c:val>
            <c:numRef>
              <c:f>MgSO4!$E$87:$E$92</c:f>
              <c:numCache>
                <c:formatCode>#,##0</c:formatCode>
                <c:ptCount val="6"/>
                <c:pt idx="1">
                  <c:v>187792.8</c:v>
                </c:pt>
                <c:pt idx="3">
                  <c:v>41603.328000000009</c:v>
                </c:pt>
                <c:pt idx="5">
                  <c:v>229396.128</c:v>
                </c:pt>
              </c:numCache>
            </c:numRef>
          </c:val>
        </c:ser>
        <c:ser>
          <c:idx val="2"/>
          <c:order val="2"/>
          <c:tx>
            <c:strRef>
              <c:f>MgSO4!$F$86</c:f>
              <c:strCache>
                <c:ptCount val="1"/>
                <c:pt idx="0">
                  <c:v>Use Tools</c:v>
                </c:pt>
              </c:strCache>
            </c:strRef>
          </c:tx>
          <c:spPr>
            <a:solidFill>
              <a:srgbClr val="0080FF"/>
            </a:solidFill>
            <a:effectLst/>
          </c:spPr>
          <c:invertIfNegative val="0"/>
          <c:dLbls>
            <c:dLbl>
              <c:idx val="0"/>
              <c:layout>
                <c:manualLayout>
                  <c:x val="0"/>
                  <c:y val="-0.37218993940481099"/>
                </c:manualLayout>
              </c:layout>
              <c:showLegendKey val="0"/>
              <c:showVal val="1"/>
              <c:showCatName val="0"/>
              <c:showSerName val="0"/>
              <c:showPercent val="0"/>
              <c:showBubbleSize val="0"/>
            </c:dLbl>
            <c:dLbl>
              <c:idx val="1"/>
              <c:showLegendKey val="0"/>
              <c:showVal val="1"/>
              <c:showCatName val="0"/>
              <c:showSerName val="0"/>
              <c:showPercent val="0"/>
              <c:showBubbleSize val="0"/>
            </c:dLbl>
            <c:dLbl>
              <c:idx val="2"/>
              <c:layout>
                <c:manualLayout>
                  <c:x val="-6.0739218389109406E-17"/>
                  <c:y val="-0.20982520073828301"/>
                </c:manualLayout>
              </c:layout>
              <c:showLegendKey val="0"/>
              <c:showVal val="1"/>
              <c:showCatName val="0"/>
              <c:showSerName val="0"/>
              <c:showPercent val="0"/>
              <c:showBubbleSize val="0"/>
            </c:dLbl>
            <c:dLbl>
              <c:idx val="3"/>
              <c:showLegendKey val="0"/>
              <c:showVal val="1"/>
              <c:showCatName val="0"/>
              <c:showSerName val="0"/>
              <c:showPercent val="0"/>
              <c:showBubbleSize val="0"/>
            </c:dLbl>
            <c:dLbl>
              <c:idx val="4"/>
              <c:layout>
                <c:manualLayout>
                  <c:x val="-1.2147843677821901E-16"/>
                  <c:y val="-0.15701827871100399"/>
                </c:manualLayout>
              </c:layout>
              <c:showLegendKey val="0"/>
              <c:showVal val="1"/>
              <c:showCatName val="0"/>
              <c:showSerName val="0"/>
              <c:showPercent val="0"/>
              <c:showBubbleSize val="0"/>
            </c:dLbl>
            <c:dLbl>
              <c:idx val="5"/>
              <c:layout>
                <c:manualLayout>
                  <c:x val="-1.6565432741931199E-3"/>
                  <c:y val="-0.142381386215263"/>
                </c:manualLayout>
              </c:layout>
              <c:showLegendKey val="0"/>
              <c:showVal val="1"/>
              <c:showCatName val="0"/>
              <c:showSerName val="0"/>
              <c:showPercent val="0"/>
              <c:showBubbleSize val="0"/>
            </c:dLbl>
            <c:dLbl>
              <c:idx val="6"/>
              <c:showLegendKey val="0"/>
              <c:showVal val="1"/>
              <c:showCatName val="0"/>
              <c:showSerName val="0"/>
              <c:showPercent val="0"/>
              <c:showBubbleSize val="0"/>
            </c:dLbl>
            <c:dLbl>
              <c:idx val="7"/>
              <c:showLegendKey val="0"/>
              <c:showVal val="1"/>
              <c:showCatName val="0"/>
              <c:showSerName val="0"/>
              <c:showPercent val="0"/>
              <c:showBubbleSize val="0"/>
            </c:dLbl>
            <c:showLegendKey val="0"/>
            <c:showVal val="0"/>
            <c:showCatName val="0"/>
            <c:showSerName val="0"/>
            <c:showPercent val="0"/>
            <c:showBubbleSize val="0"/>
          </c:dLbls>
          <c:cat>
            <c:strRef>
              <c:f>MgSO4!$C$87:$C$92</c:f>
              <c:strCache>
                <c:ptCount val="6"/>
                <c:pt idx="0">
                  <c:v>Total Addressable Market for PE/E </c:v>
                </c:pt>
                <c:pt idx="1">
                  <c:v>Total Community Births </c:v>
                </c:pt>
                <c:pt idx="2">
                  <c:v>Total Facility Births </c:v>
                </c:pt>
                <c:pt idx="3">
                  <c:v>Total Facility Births w/o MgSO4 </c:v>
                </c:pt>
                <c:pt idx="4">
                  <c:v>Total Facility Births w MgSO4 </c:v>
                </c:pt>
                <c:pt idx="5">
                  <c:v>Total Additional Potential Market for MgSO4 </c:v>
                </c:pt>
              </c:strCache>
            </c:strRef>
          </c:cat>
          <c:val>
            <c:numRef>
              <c:f>MgSO4!$F$87:$F$92</c:f>
              <c:numCache>
                <c:formatCode>#,##0</c:formatCode>
                <c:ptCount val="6"/>
                <c:pt idx="0">
                  <c:v>361140</c:v>
                </c:pt>
                <c:pt idx="2">
                  <c:v>173347.20000000001</c:v>
                </c:pt>
                <c:pt idx="4">
                  <c:v>131743.872</c:v>
                </c:pt>
              </c:numCache>
            </c:numRef>
          </c:val>
        </c:ser>
        <c:dLbls>
          <c:showLegendKey val="0"/>
          <c:showVal val="0"/>
          <c:showCatName val="0"/>
          <c:showSerName val="0"/>
          <c:showPercent val="0"/>
          <c:showBubbleSize val="0"/>
        </c:dLbls>
        <c:gapWidth val="150"/>
        <c:overlap val="100"/>
        <c:axId val="46486656"/>
        <c:axId val="46488192"/>
      </c:barChart>
      <c:catAx>
        <c:axId val="46486656"/>
        <c:scaling>
          <c:orientation val="minMax"/>
        </c:scaling>
        <c:delete val="0"/>
        <c:axPos val="b"/>
        <c:majorTickMark val="out"/>
        <c:minorTickMark val="none"/>
        <c:tickLblPos val="nextTo"/>
        <c:crossAx val="46488192"/>
        <c:crosses val="autoZero"/>
        <c:auto val="1"/>
        <c:lblAlgn val="ctr"/>
        <c:lblOffset val="100"/>
        <c:noMultiLvlLbl val="0"/>
      </c:catAx>
      <c:valAx>
        <c:axId val="46488192"/>
        <c:scaling>
          <c:orientation val="minMax"/>
        </c:scaling>
        <c:delete val="0"/>
        <c:axPos val="l"/>
        <c:title>
          <c:tx>
            <c:rich>
              <a:bodyPr/>
              <a:lstStyle/>
              <a:p>
                <a:pPr>
                  <a:defRPr/>
                </a:pPr>
                <a:r>
                  <a:rPr lang="en-US"/>
                  <a:t>Number of Women</a:t>
                </a:r>
              </a:p>
            </c:rich>
          </c:tx>
          <c:overlay val="0"/>
        </c:title>
        <c:numFmt formatCode="#,##0" sourceLinked="1"/>
        <c:majorTickMark val="out"/>
        <c:minorTickMark val="none"/>
        <c:tickLblPos val="nextTo"/>
        <c:crossAx val="46486656"/>
        <c:crosses val="autoZero"/>
        <c:crossBetween val="between"/>
      </c:valAx>
    </c:plotArea>
    <c:plotVisOnly val="1"/>
    <c:dispBlanksAs val="gap"/>
    <c:showDLblsOverMax val="0"/>
  </c:chart>
  <c:txPr>
    <a:bodyPr/>
    <a:lstStyle/>
    <a:p>
      <a:pPr>
        <a:defRPr>
          <a:solidFill>
            <a:srgbClr val="000090"/>
          </a:solidFill>
        </a:defRPr>
      </a:pPr>
      <a:endParaRPr lang="en-US"/>
    </a:p>
  </c:txPr>
  <c:printSettings>
    <c:headerFooter/>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SEA</a:t>
            </a:r>
            <a:r>
              <a:rPr lang="en-US" baseline="0"/>
              <a:t> Market for MgSO4 (Low Case) </a:t>
            </a:r>
            <a:endParaRPr lang="en-US"/>
          </a:p>
        </c:rich>
      </c:tx>
      <c:overlay val="0"/>
    </c:title>
    <c:autoTitleDeleted val="0"/>
    <c:plotArea>
      <c:layout/>
      <c:barChart>
        <c:barDir val="col"/>
        <c:grouping val="stacked"/>
        <c:varyColors val="0"/>
        <c:ser>
          <c:idx val="0"/>
          <c:order val="0"/>
          <c:tx>
            <c:strRef>
              <c:f>MgSO4!$D$103</c:f>
              <c:strCache>
                <c:ptCount val="1"/>
                <c:pt idx="0">
                  <c:v>(Make White)</c:v>
                </c:pt>
              </c:strCache>
            </c:strRef>
          </c:tx>
          <c:spPr>
            <a:solidFill>
              <a:schemeClr val="bg1"/>
            </a:solidFill>
            <a:effectLst/>
          </c:spPr>
          <c:invertIfNegative val="0"/>
          <c:cat>
            <c:strRef>
              <c:f>MgSO4!$C$104:$C$109</c:f>
              <c:strCache>
                <c:ptCount val="6"/>
                <c:pt idx="0">
                  <c:v>Total Addressable Market for PE/E </c:v>
                </c:pt>
                <c:pt idx="1">
                  <c:v>Total Community Births</c:v>
                </c:pt>
                <c:pt idx="2">
                  <c:v>Total Facility Births</c:v>
                </c:pt>
                <c:pt idx="3">
                  <c:v>Total Facility Births w/o MgSO4 </c:v>
                </c:pt>
                <c:pt idx="4">
                  <c:v>Total Facility Births w MgSO4 </c:v>
                </c:pt>
                <c:pt idx="5">
                  <c:v>Total Additional Potential Market for MgSO4 </c:v>
                </c:pt>
              </c:strCache>
            </c:strRef>
          </c:cat>
          <c:val>
            <c:numRef>
              <c:f>MgSO4!$D$104:$D$109</c:f>
              <c:numCache>
                <c:formatCode>#,##0</c:formatCode>
                <c:ptCount val="6"/>
                <c:pt idx="1">
                  <c:v>51163.199999999997</c:v>
                </c:pt>
                <c:pt idx="3">
                  <c:v>38884.031999999999</c:v>
                </c:pt>
                <c:pt idx="5">
                  <c:v>38884.031999999999</c:v>
                </c:pt>
              </c:numCache>
            </c:numRef>
          </c:val>
        </c:ser>
        <c:ser>
          <c:idx val="1"/>
          <c:order val="1"/>
          <c:tx>
            <c:strRef>
              <c:f>MgSO4!$E$103</c:f>
              <c:strCache>
                <c:ptCount val="1"/>
                <c:pt idx="0">
                  <c:v>Use Drivers</c:v>
                </c:pt>
              </c:strCache>
            </c:strRef>
          </c:tx>
          <c:spPr>
            <a:solidFill>
              <a:srgbClr val="00FF00"/>
            </a:solidFill>
            <a:effectLst/>
          </c:spPr>
          <c:invertIfNegative val="0"/>
          <c:dLbls>
            <c:dLbl>
              <c:idx val="0"/>
              <c:showLegendKey val="0"/>
              <c:showVal val="1"/>
              <c:showCatName val="0"/>
              <c:showSerName val="0"/>
              <c:showPercent val="0"/>
              <c:showBubbleSize val="0"/>
            </c:dLbl>
            <c:dLbl>
              <c:idx val="1"/>
              <c:layout>
                <c:manualLayout>
                  <c:x val="-1.6629710299971201E-3"/>
                  <c:y val="-0.24738179920031"/>
                </c:manualLayout>
              </c:layout>
              <c:showLegendKey val="0"/>
              <c:showVal val="1"/>
              <c:showCatName val="0"/>
              <c:showSerName val="0"/>
              <c:showPercent val="0"/>
              <c:showBubbleSize val="0"/>
            </c:dLbl>
            <c:dLbl>
              <c:idx val="2"/>
              <c:showLegendKey val="0"/>
              <c:showVal val="1"/>
              <c:showCatName val="0"/>
              <c:showSerName val="0"/>
              <c:showPercent val="0"/>
              <c:showBubbleSize val="0"/>
            </c:dLbl>
            <c:dLbl>
              <c:idx val="3"/>
              <c:layout>
                <c:manualLayout>
                  <c:x val="0"/>
                  <c:y val="-7.2934840796201897E-2"/>
                </c:manualLayout>
              </c:layout>
              <c:showLegendKey val="0"/>
              <c:showVal val="1"/>
              <c:showCatName val="0"/>
              <c:showSerName val="0"/>
              <c:showPercent val="0"/>
              <c:showBubbleSize val="0"/>
            </c:dLbl>
            <c:dLbl>
              <c:idx val="4"/>
              <c:layout>
                <c:manualLayout>
                  <c:x val="-1.2194980009195801E-16"/>
                  <c:y val="-8.6607869798744699E-2"/>
                </c:manualLayout>
              </c:layout>
              <c:showLegendKey val="0"/>
              <c:showVal val="1"/>
              <c:showCatName val="0"/>
              <c:showSerName val="0"/>
              <c:showPercent val="0"/>
              <c:showBubbleSize val="0"/>
            </c:dLbl>
            <c:dLbl>
              <c:idx val="5"/>
              <c:layout>
                <c:manualLayout>
                  <c:x val="-1.2194980009195801E-16"/>
                  <c:y val="-0.28375291153947102"/>
                </c:manualLayout>
              </c:layout>
              <c:showLegendKey val="0"/>
              <c:showVal val="1"/>
              <c:showCatName val="0"/>
              <c:showSerName val="0"/>
              <c:showPercent val="0"/>
              <c:showBubbleSize val="0"/>
            </c:dLbl>
            <c:dLbl>
              <c:idx val="6"/>
              <c:layout>
                <c:manualLayout>
                  <c:x val="-1.66297102999724E-3"/>
                  <c:y val="-0.26222938355731001"/>
                </c:manualLayout>
              </c:layout>
              <c:showLegendKey val="0"/>
              <c:showVal val="1"/>
              <c:showCatName val="0"/>
              <c:showSerName val="0"/>
              <c:showPercent val="0"/>
              <c:showBubbleSize val="0"/>
            </c:dLbl>
            <c:dLbl>
              <c:idx val="7"/>
              <c:showLegendKey val="0"/>
              <c:showVal val="1"/>
              <c:showCatName val="0"/>
              <c:showSerName val="0"/>
              <c:showPercent val="0"/>
              <c:showBubbleSize val="0"/>
            </c:dLbl>
            <c:showLegendKey val="0"/>
            <c:showVal val="0"/>
            <c:showCatName val="0"/>
            <c:showSerName val="0"/>
            <c:showPercent val="0"/>
            <c:showBubbleSize val="0"/>
          </c:dLbls>
          <c:cat>
            <c:strRef>
              <c:f>MgSO4!$C$104:$C$109</c:f>
              <c:strCache>
                <c:ptCount val="6"/>
                <c:pt idx="0">
                  <c:v>Total Addressable Market for PE/E </c:v>
                </c:pt>
                <c:pt idx="1">
                  <c:v>Total Community Births</c:v>
                </c:pt>
                <c:pt idx="2">
                  <c:v>Total Facility Births</c:v>
                </c:pt>
                <c:pt idx="3">
                  <c:v>Total Facility Births w/o MgSO4 </c:v>
                </c:pt>
                <c:pt idx="4">
                  <c:v>Total Facility Births w MgSO4 </c:v>
                </c:pt>
                <c:pt idx="5">
                  <c:v>Total Additional Potential Market for MgSO4 </c:v>
                </c:pt>
              </c:strCache>
            </c:strRef>
          </c:cat>
          <c:val>
            <c:numRef>
              <c:f>MgSO4!$E$104:$E$109</c:f>
              <c:numCache>
                <c:formatCode>#,##0</c:formatCode>
                <c:ptCount val="6"/>
                <c:pt idx="1">
                  <c:v>65116.800000000003</c:v>
                </c:pt>
                <c:pt idx="3">
                  <c:v>12279.167999999998</c:v>
                </c:pt>
                <c:pt idx="5">
                  <c:v>77395.967999999993</c:v>
                </c:pt>
              </c:numCache>
            </c:numRef>
          </c:val>
        </c:ser>
        <c:ser>
          <c:idx val="2"/>
          <c:order val="2"/>
          <c:tx>
            <c:strRef>
              <c:f>MgSO4!$F$103</c:f>
              <c:strCache>
                <c:ptCount val="1"/>
                <c:pt idx="0">
                  <c:v>Use Tools</c:v>
                </c:pt>
              </c:strCache>
            </c:strRef>
          </c:tx>
          <c:spPr>
            <a:solidFill>
              <a:srgbClr val="0080FF"/>
            </a:solidFill>
            <a:effectLst/>
          </c:spPr>
          <c:invertIfNegative val="0"/>
          <c:dLbls>
            <c:dLbl>
              <c:idx val="0"/>
              <c:layout>
                <c:manualLayout>
                  <c:x val="-3.0487450022989502E-17"/>
                  <c:y val="-0.40833391742804698"/>
                </c:manualLayout>
              </c:layout>
              <c:showLegendKey val="0"/>
              <c:showVal val="1"/>
              <c:showCatName val="0"/>
              <c:showSerName val="0"/>
              <c:showPercent val="0"/>
              <c:showBubbleSize val="0"/>
            </c:dLbl>
            <c:dLbl>
              <c:idx val="1"/>
              <c:showLegendKey val="0"/>
              <c:showVal val="1"/>
              <c:showCatName val="0"/>
              <c:showSerName val="0"/>
              <c:showPercent val="0"/>
              <c:showBubbleSize val="0"/>
            </c:dLbl>
            <c:dLbl>
              <c:idx val="2"/>
              <c:layout>
                <c:manualLayout>
                  <c:x val="0"/>
                  <c:y val="-0.18524461040287099"/>
                </c:manualLayout>
              </c:layout>
              <c:showLegendKey val="0"/>
              <c:showVal val="1"/>
              <c:showCatName val="0"/>
              <c:showSerName val="0"/>
              <c:showPercent val="0"/>
              <c:showBubbleSize val="0"/>
            </c:dLbl>
            <c:dLbl>
              <c:idx val="3"/>
              <c:showLegendKey val="0"/>
              <c:showVal val="1"/>
              <c:showCatName val="0"/>
              <c:showSerName val="0"/>
              <c:showPercent val="0"/>
              <c:showBubbleSize val="0"/>
            </c:dLbl>
            <c:dLbl>
              <c:idx val="4"/>
              <c:layout>
                <c:manualLayout>
                  <c:x val="3.3259420599942302E-3"/>
                  <c:y val="-0.15560643536035501"/>
                </c:manualLayout>
              </c:layout>
              <c:showLegendKey val="0"/>
              <c:showVal val="1"/>
              <c:showCatName val="0"/>
              <c:showSerName val="0"/>
              <c:showPercent val="0"/>
              <c:showBubbleSize val="0"/>
            </c:dLbl>
            <c:dLbl>
              <c:idx val="5"/>
              <c:layout>
                <c:manualLayout>
                  <c:x val="-1.66297102999724E-3"/>
                  <c:y val="-0.134723353020269"/>
                </c:manualLayout>
              </c:layout>
              <c:showLegendKey val="0"/>
              <c:showVal val="1"/>
              <c:showCatName val="0"/>
              <c:showSerName val="0"/>
              <c:showPercent val="0"/>
              <c:showBubbleSize val="0"/>
            </c:dLbl>
            <c:dLbl>
              <c:idx val="6"/>
              <c:showLegendKey val="0"/>
              <c:showVal val="1"/>
              <c:showCatName val="0"/>
              <c:showSerName val="0"/>
              <c:showPercent val="0"/>
              <c:showBubbleSize val="0"/>
            </c:dLbl>
            <c:dLbl>
              <c:idx val="7"/>
              <c:showLegendKey val="0"/>
              <c:showVal val="1"/>
              <c:showCatName val="0"/>
              <c:showSerName val="0"/>
              <c:showPercent val="0"/>
              <c:showBubbleSize val="0"/>
            </c:dLbl>
            <c:showLegendKey val="0"/>
            <c:showVal val="0"/>
            <c:showCatName val="0"/>
            <c:showSerName val="0"/>
            <c:showPercent val="0"/>
            <c:showBubbleSize val="0"/>
          </c:dLbls>
          <c:cat>
            <c:strRef>
              <c:f>MgSO4!$C$104:$C$109</c:f>
              <c:strCache>
                <c:ptCount val="6"/>
                <c:pt idx="0">
                  <c:v>Total Addressable Market for PE/E </c:v>
                </c:pt>
                <c:pt idx="1">
                  <c:v>Total Community Births</c:v>
                </c:pt>
                <c:pt idx="2">
                  <c:v>Total Facility Births</c:v>
                </c:pt>
                <c:pt idx="3">
                  <c:v>Total Facility Births w/o MgSO4 </c:v>
                </c:pt>
                <c:pt idx="4">
                  <c:v>Total Facility Births w MgSO4 </c:v>
                </c:pt>
                <c:pt idx="5">
                  <c:v>Total Additional Potential Market for MgSO4 </c:v>
                </c:pt>
              </c:strCache>
            </c:strRef>
          </c:cat>
          <c:val>
            <c:numRef>
              <c:f>MgSO4!$F$104:$F$109</c:f>
              <c:numCache>
                <c:formatCode>#,##0</c:formatCode>
                <c:ptCount val="6"/>
                <c:pt idx="0">
                  <c:v>116280</c:v>
                </c:pt>
                <c:pt idx="2">
                  <c:v>51163.199999999997</c:v>
                </c:pt>
                <c:pt idx="4">
                  <c:v>38884.031999999999</c:v>
                </c:pt>
              </c:numCache>
            </c:numRef>
          </c:val>
        </c:ser>
        <c:dLbls>
          <c:showLegendKey val="0"/>
          <c:showVal val="0"/>
          <c:showCatName val="0"/>
          <c:showSerName val="0"/>
          <c:showPercent val="0"/>
          <c:showBubbleSize val="0"/>
        </c:dLbls>
        <c:gapWidth val="150"/>
        <c:overlap val="100"/>
        <c:axId val="50406912"/>
        <c:axId val="50408448"/>
      </c:barChart>
      <c:catAx>
        <c:axId val="50406912"/>
        <c:scaling>
          <c:orientation val="minMax"/>
        </c:scaling>
        <c:delete val="0"/>
        <c:axPos val="b"/>
        <c:majorTickMark val="out"/>
        <c:minorTickMark val="none"/>
        <c:tickLblPos val="nextTo"/>
        <c:crossAx val="50408448"/>
        <c:crosses val="autoZero"/>
        <c:auto val="1"/>
        <c:lblAlgn val="ctr"/>
        <c:lblOffset val="100"/>
        <c:noMultiLvlLbl val="0"/>
      </c:catAx>
      <c:valAx>
        <c:axId val="50408448"/>
        <c:scaling>
          <c:orientation val="minMax"/>
        </c:scaling>
        <c:delete val="0"/>
        <c:axPos val="l"/>
        <c:title>
          <c:tx>
            <c:rich>
              <a:bodyPr/>
              <a:lstStyle/>
              <a:p>
                <a:pPr>
                  <a:defRPr/>
                </a:pPr>
                <a:r>
                  <a:rPr lang="en-US"/>
                  <a:t>Number of Women</a:t>
                </a:r>
              </a:p>
            </c:rich>
          </c:tx>
          <c:overlay val="0"/>
        </c:title>
        <c:numFmt formatCode="#,##0" sourceLinked="1"/>
        <c:majorTickMark val="out"/>
        <c:minorTickMark val="none"/>
        <c:tickLblPos val="nextTo"/>
        <c:crossAx val="50406912"/>
        <c:crosses val="autoZero"/>
        <c:crossBetween val="between"/>
      </c:valAx>
    </c:plotArea>
    <c:plotVisOnly val="1"/>
    <c:dispBlanksAs val="gap"/>
    <c:showDLblsOverMax val="0"/>
  </c:chart>
  <c:txPr>
    <a:bodyPr/>
    <a:lstStyle/>
    <a:p>
      <a:pPr>
        <a:defRPr>
          <a:solidFill>
            <a:srgbClr val="000090"/>
          </a:solidFill>
        </a:defRPr>
      </a:pPr>
      <a:endParaRPr lang="en-US"/>
    </a:p>
  </c:txPr>
  <c:printSettings>
    <c:headerFooter/>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World Market for MgSO4 (High Case)</a:t>
            </a:r>
          </a:p>
        </c:rich>
      </c:tx>
      <c:overlay val="0"/>
    </c:title>
    <c:autoTitleDeleted val="0"/>
    <c:plotArea>
      <c:layout/>
      <c:barChart>
        <c:barDir val="col"/>
        <c:grouping val="stacked"/>
        <c:varyColors val="0"/>
        <c:ser>
          <c:idx val="0"/>
          <c:order val="0"/>
          <c:spPr>
            <a:solidFill>
              <a:schemeClr val="bg1"/>
            </a:solidFill>
            <a:effectLst/>
          </c:spPr>
          <c:invertIfNegative val="0"/>
          <c:cat>
            <c:strRef>
              <c:f>MgSO4!$M$71:$M$76</c:f>
              <c:strCache>
                <c:ptCount val="6"/>
                <c:pt idx="0">
                  <c:v>Total Addressable Market for PE/E </c:v>
                </c:pt>
                <c:pt idx="1">
                  <c:v>Total Community Births </c:v>
                </c:pt>
                <c:pt idx="2">
                  <c:v>Total Facility Births </c:v>
                </c:pt>
                <c:pt idx="3">
                  <c:v>Total Facility Births w/o MgSO4</c:v>
                </c:pt>
                <c:pt idx="4">
                  <c:v>Total Facility Births w MgSO4 </c:v>
                </c:pt>
                <c:pt idx="5">
                  <c:v>Total Additional Potential Market for MgSO4 </c:v>
                </c:pt>
              </c:strCache>
            </c:strRef>
          </c:cat>
          <c:val>
            <c:numRef>
              <c:f>MgSO4!$N$71:$N$76</c:f>
              <c:numCache>
                <c:formatCode>#,##0</c:formatCode>
                <c:ptCount val="6"/>
                <c:pt idx="1">
                  <c:v>2517933.6</c:v>
                </c:pt>
                <c:pt idx="3">
                  <c:v>1913629.5360000001</c:v>
                </c:pt>
                <c:pt idx="5">
                  <c:v>1913629.5360000001</c:v>
                </c:pt>
              </c:numCache>
            </c:numRef>
          </c:val>
        </c:ser>
        <c:ser>
          <c:idx val="1"/>
          <c:order val="1"/>
          <c:spPr>
            <a:solidFill>
              <a:srgbClr val="00FF00"/>
            </a:solidFill>
            <a:ln>
              <a:noFill/>
            </a:ln>
            <a:effectLst/>
          </c:spPr>
          <c:invertIfNegative val="0"/>
          <c:dLbls>
            <c:dLbl>
              <c:idx val="0"/>
              <c:showLegendKey val="0"/>
              <c:showVal val="1"/>
              <c:showCatName val="0"/>
              <c:showSerName val="0"/>
              <c:showPercent val="0"/>
              <c:showBubbleSize val="0"/>
            </c:dLbl>
            <c:dLbl>
              <c:idx val="1"/>
              <c:layout>
                <c:manualLayout>
                  <c:x val="5.83857227714898E-17"/>
                  <c:y val="-0.16189027633275399"/>
                </c:manualLayout>
              </c:layout>
              <c:showLegendKey val="0"/>
              <c:showVal val="1"/>
              <c:showCatName val="0"/>
              <c:showSerName val="0"/>
              <c:showPercent val="0"/>
              <c:showBubbleSize val="0"/>
            </c:dLbl>
            <c:dLbl>
              <c:idx val="2"/>
              <c:showLegendKey val="0"/>
              <c:showVal val="1"/>
              <c:showCatName val="0"/>
              <c:showSerName val="0"/>
              <c:showPercent val="0"/>
              <c:showBubbleSize val="0"/>
            </c:dLbl>
            <c:dLbl>
              <c:idx val="3"/>
              <c:layout>
                <c:manualLayout>
                  <c:x val="-1.59235628859113E-3"/>
                  <c:y val="-8.27073100651394E-2"/>
                </c:manualLayout>
              </c:layout>
              <c:showLegendKey val="0"/>
              <c:showVal val="1"/>
              <c:showCatName val="0"/>
              <c:showSerName val="0"/>
              <c:showPercent val="0"/>
              <c:showBubbleSize val="0"/>
            </c:dLbl>
            <c:dLbl>
              <c:idx val="4"/>
              <c:layout>
                <c:manualLayout>
                  <c:x val="0"/>
                  <c:y val="-0.103950103950104"/>
                </c:manualLayout>
              </c:layout>
              <c:showLegendKey val="0"/>
              <c:showVal val="1"/>
              <c:showCatName val="0"/>
              <c:showSerName val="0"/>
              <c:showPercent val="0"/>
              <c:showBubbleSize val="0"/>
            </c:dLbl>
            <c:dLbl>
              <c:idx val="5"/>
              <c:layout>
                <c:manualLayout>
                  <c:x val="0"/>
                  <c:y val="-0.229357756743886"/>
                </c:manualLayout>
              </c:layout>
              <c:showLegendKey val="0"/>
              <c:showVal val="1"/>
              <c:showCatName val="0"/>
              <c:showSerName val="0"/>
              <c:showPercent val="0"/>
              <c:showBubbleSize val="0"/>
            </c:dLbl>
            <c:dLbl>
              <c:idx val="6"/>
              <c:layout>
                <c:manualLayout>
                  <c:x val="0"/>
                  <c:y val="-0.23908523908523899"/>
                </c:manualLayout>
              </c:layout>
              <c:showLegendKey val="0"/>
              <c:showVal val="1"/>
              <c:showCatName val="0"/>
              <c:showSerName val="0"/>
              <c:showPercent val="0"/>
              <c:showBubbleSize val="0"/>
            </c:dLbl>
            <c:txPr>
              <a:bodyPr/>
              <a:lstStyle/>
              <a:p>
                <a:pPr>
                  <a:defRPr>
                    <a:solidFill>
                      <a:srgbClr val="000090"/>
                    </a:solidFill>
                  </a:defRPr>
                </a:pPr>
                <a:endParaRPr lang="en-US"/>
              </a:p>
            </c:txPr>
            <c:showLegendKey val="0"/>
            <c:showVal val="0"/>
            <c:showCatName val="0"/>
            <c:showSerName val="0"/>
            <c:showPercent val="0"/>
            <c:showBubbleSize val="0"/>
          </c:dLbls>
          <c:cat>
            <c:strRef>
              <c:f>MgSO4!$M$71:$M$76</c:f>
              <c:strCache>
                <c:ptCount val="6"/>
                <c:pt idx="0">
                  <c:v>Total Addressable Market for PE/E </c:v>
                </c:pt>
                <c:pt idx="1">
                  <c:v>Total Community Births </c:v>
                </c:pt>
                <c:pt idx="2">
                  <c:v>Total Facility Births </c:v>
                </c:pt>
                <c:pt idx="3">
                  <c:v>Total Facility Births w/o MgSO4</c:v>
                </c:pt>
                <c:pt idx="4">
                  <c:v>Total Facility Births w MgSO4 </c:v>
                </c:pt>
                <c:pt idx="5">
                  <c:v>Total Additional Potential Market for MgSO4 </c:v>
                </c:pt>
              </c:strCache>
            </c:strRef>
          </c:cat>
          <c:val>
            <c:numRef>
              <c:f>MgSO4!$O$71:$O$76</c:f>
              <c:numCache>
                <c:formatCode>#,##0</c:formatCode>
                <c:ptCount val="6"/>
                <c:pt idx="1">
                  <c:v>1478786.4</c:v>
                </c:pt>
                <c:pt idx="3">
                  <c:v>604304.06400000001</c:v>
                </c:pt>
                <c:pt idx="5">
                  <c:v>2083090.4639999999</c:v>
                </c:pt>
              </c:numCache>
            </c:numRef>
          </c:val>
        </c:ser>
        <c:ser>
          <c:idx val="2"/>
          <c:order val="2"/>
          <c:spPr>
            <a:solidFill>
              <a:srgbClr val="0080FF"/>
            </a:solidFill>
            <a:ln>
              <a:noFill/>
            </a:ln>
            <a:effectLst/>
          </c:spPr>
          <c:invertIfNegative val="0"/>
          <c:dLbls>
            <c:dLbl>
              <c:idx val="0"/>
              <c:layout>
                <c:manualLayout>
                  <c:x val="-2.91928613857449E-17"/>
                  <c:y val="-0.39134826422230301"/>
                </c:manualLayout>
              </c:layout>
              <c:showLegendKey val="0"/>
              <c:showVal val="1"/>
              <c:showCatName val="0"/>
              <c:showSerName val="0"/>
              <c:showPercent val="0"/>
              <c:showBubbleSize val="0"/>
            </c:dLbl>
            <c:dLbl>
              <c:idx val="1"/>
              <c:showLegendKey val="0"/>
              <c:showVal val="1"/>
              <c:showCatName val="0"/>
              <c:showSerName val="0"/>
              <c:showPercent val="0"/>
              <c:showBubbleSize val="0"/>
            </c:dLbl>
            <c:dLbl>
              <c:idx val="2"/>
              <c:layout>
                <c:manualLayout>
                  <c:x val="1.7846928670713501E-3"/>
                  <c:y val="-0.26263142696102199"/>
                </c:manualLayout>
              </c:layout>
              <c:showLegendKey val="0"/>
              <c:showVal val="1"/>
              <c:showCatName val="0"/>
              <c:showSerName val="0"/>
              <c:showPercent val="0"/>
              <c:showBubbleSize val="0"/>
            </c:dLbl>
            <c:dLbl>
              <c:idx val="3"/>
              <c:showLegendKey val="0"/>
              <c:showVal val="1"/>
              <c:showCatName val="0"/>
              <c:showSerName val="0"/>
              <c:showPercent val="0"/>
              <c:showBubbleSize val="0"/>
            </c:dLbl>
            <c:dLbl>
              <c:idx val="4"/>
              <c:layout>
                <c:manualLayout>
                  <c:x val="1.59235628859113E-3"/>
                  <c:y val="-0.206421981069497"/>
                </c:manualLayout>
              </c:layout>
              <c:showLegendKey val="0"/>
              <c:showVal val="1"/>
              <c:showCatName val="0"/>
              <c:showSerName val="0"/>
              <c:showPercent val="0"/>
              <c:showBubbleSize val="0"/>
            </c:dLbl>
            <c:dLbl>
              <c:idx val="5"/>
              <c:layout>
                <c:manualLayout>
                  <c:x val="0"/>
                  <c:y val="-0.15592515592515599"/>
                </c:manualLayout>
              </c:layout>
              <c:showLegendKey val="0"/>
              <c:showVal val="1"/>
              <c:showCatName val="0"/>
              <c:showSerName val="0"/>
              <c:showPercent val="0"/>
              <c:showBubbleSize val="0"/>
            </c:dLbl>
            <c:dLbl>
              <c:idx val="6"/>
              <c:showLegendKey val="0"/>
              <c:showVal val="1"/>
              <c:showCatName val="0"/>
              <c:showSerName val="0"/>
              <c:showPercent val="0"/>
              <c:showBubbleSize val="0"/>
            </c:dLbl>
            <c:txPr>
              <a:bodyPr/>
              <a:lstStyle/>
              <a:p>
                <a:pPr>
                  <a:defRPr>
                    <a:solidFill>
                      <a:srgbClr val="000090"/>
                    </a:solidFill>
                  </a:defRPr>
                </a:pPr>
                <a:endParaRPr lang="en-US"/>
              </a:p>
            </c:txPr>
            <c:showLegendKey val="0"/>
            <c:showVal val="0"/>
            <c:showCatName val="0"/>
            <c:showSerName val="0"/>
            <c:showPercent val="0"/>
            <c:showBubbleSize val="0"/>
          </c:dLbls>
          <c:cat>
            <c:strRef>
              <c:f>MgSO4!$M$71:$M$76</c:f>
              <c:strCache>
                <c:ptCount val="6"/>
                <c:pt idx="0">
                  <c:v>Total Addressable Market for PE/E </c:v>
                </c:pt>
                <c:pt idx="1">
                  <c:v>Total Community Births </c:v>
                </c:pt>
                <c:pt idx="2">
                  <c:v>Total Facility Births </c:v>
                </c:pt>
                <c:pt idx="3">
                  <c:v>Total Facility Births w/o MgSO4</c:v>
                </c:pt>
                <c:pt idx="4">
                  <c:v>Total Facility Births w MgSO4 </c:v>
                </c:pt>
                <c:pt idx="5">
                  <c:v>Total Additional Potential Market for MgSO4 </c:v>
                </c:pt>
              </c:strCache>
            </c:strRef>
          </c:cat>
          <c:val>
            <c:numRef>
              <c:f>MgSO4!$P$71:$P$76</c:f>
              <c:numCache>
                <c:formatCode>#,##0</c:formatCode>
                <c:ptCount val="6"/>
                <c:pt idx="0">
                  <c:v>3996720</c:v>
                </c:pt>
                <c:pt idx="2">
                  <c:v>2517933.6</c:v>
                </c:pt>
                <c:pt idx="4">
                  <c:v>1913629.5360000001</c:v>
                </c:pt>
              </c:numCache>
            </c:numRef>
          </c:val>
        </c:ser>
        <c:dLbls>
          <c:showLegendKey val="0"/>
          <c:showVal val="0"/>
          <c:showCatName val="0"/>
          <c:showSerName val="0"/>
          <c:showPercent val="0"/>
          <c:showBubbleSize val="0"/>
        </c:dLbls>
        <c:gapWidth val="150"/>
        <c:overlap val="100"/>
        <c:axId val="51853184"/>
        <c:axId val="51854720"/>
      </c:barChart>
      <c:catAx>
        <c:axId val="51853184"/>
        <c:scaling>
          <c:orientation val="minMax"/>
        </c:scaling>
        <c:delete val="0"/>
        <c:axPos val="b"/>
        <c:majorTickMark val="out"/>
        <c:minorTickMark val="none"/>
        <c:tickLblPos val="nextTo"/>
        <c:txPr>
          <a:bodyPr/>
          <a:lstStyle/>
          <a:p>
            <a:pPr>
              <a:defRPr>
                <a:solidFill>
                  <a:srgbClr val="000090"/>
                </a:solidFill>
              </a:defRPr>
            </a:pPr>
            <a:endParaRPr lang="en-US"/>
          </a:p>
        </c:txPr>
        <c:crossAx val="51854720"/>
        <c:crosses val="autoZero"/>
        <c:auto val="1"/>
        <c:lblAlgn val="ctr"/>
        <c:lblOffset val="100"/>
        <c:noMultiLvlLbl val="0"/>
      </c:catAx>
      <c:valAx>
        <c:axId val="51854720"/>
        <c:scaling>
          <c:orientation val="minMax"/>
        </c:scaling>
        <c:delete val="0"/>
        <c:axPos val="l"/>
        <c:title>
          <c:tx>
            <c:rich>
              <a:bodyPr/>
              <a:lstStyle/>
              <a:p>
                <a:pPr>
                  <a:defRPr>
                    <a:solidFill>
                      <a:srgbClr val="000090"/>
                    </a:solidFill>
                  </a:defRPr>
                </a:pPr>
                <a:r>
                  <a:rPr lang="en-US">
                    <a:solidFill>
                      <a:srgbClr val="000090"/>
                    </a:solidFill>
                  </a:rPr>
                  <a:t>Number of Women</a:t>
                </a:r>
              </a:p>
            </c:rich>
          </c:tx>
          <c:overlay val="0"/>
        </c:title>
        <c:numFmt formatCode="#,##0" sourceLinked="1"/>
        <c:majorTickMark val="out"/>
        <c:minorTickMark val="none"/>
        <c:tickLblPos val="nextTo"/>
        <c:txPr>
          <a:bodyPr/>
          <a:lstStyle/>
          <a:p>
            <a:pPr>
              <a:defRPr>
                <a:solidFill>
                  <a:srgbClr val="000090"/>
                </a:solidFill>
              </a:defRPr>
            </a:pPr>
            <a:endParaRPr lang="en-US"/>
          </a:p>
        </c:txPr>
        <c:crossAx val="51853184"/>
        <c:crosses val="autoZero"/>
        <c:crossBetween val="between"/>
      </c:valAx>
    </c:plotArea>
    <c:plotVisOnly val="1"/>
    <c:dispBlanksAs val="gap"/>
    <c:showDLblsOverMax val="0"/>
  </c:chart>
  <c:printSettings>
    <c:headerFooter/>
    <c:pageMargins b="1" l="0.75" r="0.75"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SSA Market for MgSO4 (High Case)</a:t>
            </a:r>
          </a:p>
        </c:rich>
      </c:tx>
      <c:overlay val="0"/>
    </c:title>
    <c:autoTitleDeleted val="0"/>
    <c:plotArea>
      <c:layout/>
      <c:barChart>
        <c:barDir val="col"/>
        <c:grouping val="stacked"/>
        <c:varyColors val="0"/>
        <c:ser>
          <c:idx val="0"/>
          <c:order val="0"/>
          <c:tx>
            <c:strRef>
              <c:f>MgSO4!$N$86</c:f>
              <c:strCache>
                <c:ptCount val="1"/>
                <c:pt idx="0">
                  <c:v>(Make White)</c:v>
                </c:pt>
              </c:strCache>
            </c:strRef>
          </c:tx>
          <c:spPr>
            <a:solidFill>
              <a:schemeClr val="bg1"/>
            </a:solidFill>
            <a:ln>
              <a:noFill/>
            </a:ln>
            <a:effectLst/>
          </c:spPr>
          <c:invertIfNegative val="0"/>
          <c:cat>
            <c:strRef>
              <c:f>MgSO4!$M$87:$M$92</c:f>
              <c:strCache>
                <c:ptCount val="6"/>
                <c:pt idx="0">
                  <c:v>Total Addressable Market for PE/E (Thousands) </c:v>
                </c:pt>
                <c:pt idx="1">
                  <c:v>Total Community Births </c:v>
                </c:pt>
                <c:pt idx="2">
                  <c:v>Total Facility Births</c:v>
                </c:pt>
                <c:pt idx="3">
                  <c:v>Total Facility Births w/o MgSO4</c:v>
                </c:pt>
                <c:pt idx="4">
                  <c:v>Total Facility Births w MgSO4 </c:v>
                </c:pt>
                <c:pt idx="5">
                  <c:v>Total Additional Potential Market for MgSO4 </c:v>
                </c:pt>
              </c:strCache>
            </c:strRef>
          </c:cat>
          <c:val>
            <c:numRef>
              <c:f>MgSO4!$N$87:$N$92</c:f>
              <c:numCache>
                <c:formatCode>#,##0</c:formatCode>
                <c:ptCount val="6"/>
                <c:pt idx="1">
                  <c:v>485372.16000000003</c:v>
                </c:pt>
                <c:pt idx="3">
                  <c:v>368882.84159999999</c:v>
                </c:pt>
                <c:pt idx="5">
                  <c:v>368882.84159999999</c:v>
                </c:pt>
              </c:numCache>
            </c:numRef>
          </c:val>
        </c:ser>
        <c:ser>
          <c:idx val="1"/>
          <c:order val="1"/>
          <c:tx>
            <c:strRef>
              <c:f>MgSO4!$O$86</c:f>
              <c:strCache>
                <c:ptCount val="1"/>
                <c:pt idx="0">
                  <c:v>Use Drivers</c:v>
                </c:pt>
              </c:strCache>
            </c:strRef>
          </c:tx>
          <c:spPr>
            <a:solidFill>
              <a:srgbClr val="00FF00"/>
            </a:solidFill>
            <a:effectLst/>
          </c:spPr>
          <c:invertIfNegative val="0"/>
          <c:dLbls>
            <c:dLbl>
              <c:idx val="0"/>
              <c:showLegendKey val="0"/>
              <c:showVal val="1"/>
              <c:showCatName val="0"/>
              <c:showSerName val="0"/>
              <c:showPercent val="0"/>
              <c:showBubbleSize val="0"/>
            </c:dLbl>
            <c:dLbl>
              <c:idx val="1"/>
              <c:layout>
                <c:manualLayout>
                  <c:x val="-5.8385737412575995E-17"/>
                  <c:y val="-0.20541399986120201"/>
                </c:manualLayout>
              </c:layout>
              <c:showLegendKey val="0"/>
              <c:showVal val="1"/>
              <c:showCatName val="0"/>
              <c:showSerName val="0"/>
              <c:showPercent val="0"/>
              <c:showBubbleSize val="0"/>
            </c:dLbl>
            <c:dLbl>
              <c:idx val="2"/>
              <c:showLegendKey val="0"/>
              <c:showVal val="1"/>
              <c:showCatName val="0"/>
              <c:showSerName val="0"/>
              <c:showPercent val="0"/>
              <c:showBubbleSize val="0"/>
            </c:dLbl>
            <c:dLbl>
              <c:idx val="3"/>
              <c:layout>
                <c:manualLayout>
                  <c:x val="-1.5723270440251599E-3"/>
                  <c:y val="-8.1363362855208399E-2"/>
                </c:manualLayout>
              </c:layout>
              <c:showLegendKey val="0"/>
              <c:showVal val="1"/>
              <c:showCatName val="0"/>
              <c:showSerName val="0"/>
              <c:showPercent val="0"/>
              <c:showBubbleSize val="0"/>
            </c:dLbl>
            <c:dLbl>
              <c:idx val="4"/>
              <c:layout>
                <c:manualLayout>
                  <c:x val="0"/>
                  <c:y val="-9.0764325520065803E-2"/>
                </c:manualLayout>
              </c:layout>
              <c:showLegendKey val="0"/>
              <c:showVal val="1"/>
              <c:showCatName val="0"/>
              <c:showSerName val="0"/>
              <c:showPercent val="0"/>
              <c:showBubbleSize val="0"/>
            </c:dLbl>
            <c:dLbl>
              <c:idx val="5"/>
              <c:layout>
                <c:manualLayout>
                  <c:x val="-1.5723270440252701E-3"/>
                  <c:y val="-0.23557687848711401"/>
                </c:manualLayout>
              </c:layout>
              <c:showLegendKey val="0"/>
              <c:showVal val="1"/>
              <c:showCatName val="0"/>
              <c:showSerName val="0"/>
              <c:showPercent val="0"/>
              <c:showBubbleSize val="0"/>
            </c:dLbl>
            <c:dLbl>
              <c:idx val="6"/>
              <c:layout>
                <c:manualLayout>
                  <c:x val="1.5923566878980899E-3"/>
                  <c:y val="-0.29140125561705399"/>
                </c:manualLayout>
              </c:layout>
              <c:showLegendKey val="0"/>
              <c:showVal val="1"/>
              <c:showCatName val="0"/>
              <c:showSerName val="0"/>
              <c:showPercent val="0"/>
              <c:showBubbleSize val="0"/>
            </c:dLbl>
            <c:txPr>
              <a:bodyPr/>
              <a:lstStyle/>
              <a:p>
                <a:pPr>
                  <a:defRPr>
                    <a:solidFill>
                      <a:srgbClr val="000090"/>
                    </a:solidFill>
                  </a:defRPr>
                </a:pPr>
                <a:endParaRPr lang="en-US"/>
              </a:p>
            </c:txPr>
            <c:showLegendKey val="0"/>
            <c:showVal val="0"/>
            <c:showCatName val="0"/>
            <c:showSerName val="0"/>
            <c:showPercent val="0"/>
            <c:showBubbleSize val="0"/>
          </c:dLbls>
          <c:cat>
            <c:strRef>
              <c:f>MgSO4!$M$87:$M$92</c:f>
              <c:strCache>
                <c:ptCount val="6"/>
                <c:pt idx="0">
                  <c:v>Total Addressable Market for PE/E (Thousands) </c:v>
                </c:pt>
                <c:pt idx="1">
                  <c:v>Total Community Births </c:v>
                </c:pt>
                <c:pt idx="2">
                  <c:v>Total Facility Births</c:v>
                </c:pt>
                <c:pt idx="3">
                  <c:v>Total Facility Births w/o MgSO4</c:v>
                </c:pt>
                <c:pt idx="4">
                  <c:v>Total Facility Births w MgSO4 </c:v>
                </c:pt>
                <c:pt idx="5">
                  <c:v>Total Additional Potential Market for MgSO4 </c:v>
                </c:pt>
              </c:strCache>
            </c:strRef>
          </c:cat>
          <c:val>
            <c:numRef>
              <c:f>MgSO4!$O$87:$O$92</c:f>
              <c:numCache>
                <c:formatCode>#,##0</c:formatCode>
                <c:ptCount val="6"/>
                <c:pt idx="1">
                  <c:v>525819.84</c:v>
                </c:pt>
                <c:pt idx="3">
                  <c:v>116489.31840000005</c:v>
                </c:pt>
                <c:pt idx="5">
                  <c:v>642309.15840000007</c:v>
                </c:pt>
              </c:numCache>
            </c:numRef>
          </c:val>
        </c:ser>
        <c:ser>
          <c:idx val="2"/>
          <c:order val="2"/>
          <c:tx>
            <c:strRef>
              <c:f>MgSO4!$P$86</c:f>
              <c:strCache>
                <c:ptCount val="1"/>
                <c:pt idx="0">
                  <c:v>Use Tools</c:v>
                </c:pt>
              </c:strCache>
            </c:strRef>
          </c:tx>
          <c:spPr>
            <a:solidFill>
              <a:srgbClr val="0080FF"/>
            </a:solidFill>
            <a:ln>
              <a:noFill/>
            </a:ln>
            <a:effectLst/>
          </c:spPr>
          <c:invertIfNegative val="0"/>
          <c:dLbls>
            <c:dLbl>
              <c:idx val="0"/>
              <c:layout>
                <c:manualLayout>
                  <c:x val="-1.5923834992324401E-3"/>
                  <c:y val="-0.35809654033605798"/>
                </c:manualLayout>
              </c:layout>
              <c:showLegendKey val="0"/>
              <c:showVal val="1"/>
              <c:showCatName val="0"/>
              <c:showSerName val="0"/>
              <c:showPercent val="0"/>
              <c:showBubbleSize val="0"/>
            </c:dLbl>
            <c:dLbl>
              <c:idx val="1"/>
              <c:showLegendKey val="0"/>
              <c:showVal val="1"/>
              <c:showCatName val="0"/>
              <c:showSerName val="0"/>
              <c:showPercent val="0"/>
              <c:showBubbleSize val="0"/>
            </c:dLbl>
            <c:dLbl>
              <c:idx val="2"/>
              <c:layout>
                <c:manualLayout>
                  <c:x val="-1.5925073045114601E-3"/>
                  <c:y val="-0.198110577280705"/>
                </c:manualLayout>
              </c:layout>
              <c:showLegendKey val="0"/>
              <c:showVal val="1"/>
              <c:showCatName val="0"/>
              <c:showSerName val="0"/>
              <c:showPercent val="0"/>
              <c:showBubbleSize val="0"/>
            </c:dLbl>
            <c:dLbl>
              <c:idx val="3"/>
              <c:showLegendKey val="0"/>
              <c:showVal val="1"/>
              <c:showCatName val="0"/>
              <c:showSerName val="0"/>
              <c:showPercent val="0"/>
              <c:showBubbleSize val="0"/>
            </c:dLbl>
            <c:dLbl>
              <c:idx val="4"/>
              <c:layout>
                <c:manualLayout>
                  <c:x val="-1.5723270440251599E-3"/>
                  <c:y val="-0.156249970425127"/>
                </c:manualLayout>
              </c:layout>
              <c:showLegendKey val="0"/>
              <c:showVal val="1"/>
              <c:showCatName val="0"/>
              <c:showSerName val="0"/>
              <c:showPercent val="0"/>
              <c:showBubbleSize val="0"/>
            </c:dLbl>
            <c:dLbl>
              <c:idx val="5"/>
              <c:layout>
                <c:manualLayout>
                  <c:x val="-1.1677147482515199E-16"/>
                  <c:y val="-0.13614648828009901"/>
                </c:manualLayout>
              </c:layout>
              <c:showLegendKey val="0"/>
              <c:showVal val="1"/>
              <c:showCatName val="0"/>
              <c:showSerName val="0"/>
              <c:showPercent val="0"/>
              <c:showBubbleSize val="0"/>
            </c:dLbl>
            <c:dLbl>
              <c:idx val="6"/>
              <c:showLegendKey val="0"/>
              <c:showVal val="1"/>
              <c:showCatName val="0"/>
              <c:showSerName val="0"/>
              <c:showPercent val="0"/>
              <c:showBubbleSize val="0"/>
            </c:dLbl>
            <c:txPr>
              <a:bodyPr/>
              <a:lstStyle/>
              <a:p>
                <a:pPr>
                  <a:defRPr>
                    <a:solidFill>
                      <a:srgbClr val="000090"/>
                    </a:solidFill>
                  </a:defRPr>
                </a:pPr>
                <a:endParaRPr lang="en-US"/>
              </a:p>
            </c:txPr>
            <c:showLegendKey val="0"/>
            <c:showVal val="0"/>
            <c:showCatName val="0"/>
            <c:showSerName val="0"/>
            <c:showPercent val="0"/>
            <c:showBubbleSize val="0"/>
          </c:dLbls>
          <c:cat>
            <c:strRef>
              <c:f>MgSO4!$M$87:$M$92</c:f>
              <c:strCache>
                <c:ptCount val="6"/>
                <c:pt idx="0">
                  <c:v>Total Addressable Market for PE/E (Thousands) </c:v>
                </c:pt>
                <c:pt idx="1">
                  <c:v>Total Community Births </c:v>
                </c:pt>
                <c:pt idx="2">
                  <c:v>Total Facility Births</c:v>
                </c:pt>
                <c:pt idx="3">
                  <c:v>Total Facility Births w/o MgSO4</c:v>
                </c:pt>
                <c:pt idx="4">
                  <c:v>Total Facility Births w MgSO4 </c:v>
                </c:pt>
                <c:pt idx="5">
                  <c:v>Total Additional Potential Market for MgSO4 </c:v>
                </c:pt>
              </c:strCache>
            </c:strRef>
          </c:cat>
          <c:val>
            <c:numRef>
              <c:f>MgSO4!$P$87:$P$92</c:f>
              <c:numCache>
                <c:formatCode>#,##0</c:formatCode>
                <c:ptCount val="6"/>
                <c:pt idx="0">
                  <c:v>1011192</c:v>
                </c:pt>
                <c:pt idx="2">
                  <c:v>485372.16000000003</c:v>
                </c:pt>
                <c:pt idx="4">
                  <c:v>368882.84159999999</c:v>
                </c:pt>
              </c:numCache>
            </c:numRef>
          </c:val>
        </c:ser>
        <c:dLbls>
          <c:showLegendKey val="0"/>
          <c:showVal val="0"/>
          <c:showCatName val="0"/>
          <c:showSerName val="0"/>
          <c:showPercent val="0"/>
          <c:showBubbleSize val="0"/>
        </c:dLbls>
        <c:gapWidth val="150"/>
        <c:overlap val="100"/>
        <c:axId val="51724672"/>
        <c:axId val="51726208"/>
      </c:barChart>
      <c:catAx>
        <c:axId val="51724672"/>
        <c:scaling>
          <c:orientation val="minMax"/>
        </c:scaling>
        <c:delete val="0"/>
        <c:axPos val="b"/>
        <c:majorTickMark val="out"/>
        <c:minorTickMark val="none"/>
        <c:tickLblPos val="nextTo"/>
        <c:txPr>
          <a:bodyPr/>
          <a:lstStyle/>
          <a:p>
            <a:pPr>
              <a:defRPr>
                <a:solidFill>
                  <a:srgbClr val="000090"/>
                </a:solidFill>
              </a:defRPr>
            </a:pPr>
            <a:endParaRPr lang="en-US"/>
          </a:p>
        </c:txPr>
        <c:crossAx val="51726208"/>
        <c:crosses val="autoZero"/>
        <c:auto val="1"/>
        <c:lblAlgn val="ctr"/>
        <c:lblOffset val="100"/>
        <c:noMultiLvlLbl val="0"/>
      </c:catAx>
      <c:valAx>
        <c:axId val="51726208"/>
        <c:scaling>
          <c:orientation val="minMax"/>
        </c:scaling>
        <c:delete val="0"/>
        <c:axPos val="l"/>
        <c:title>
          <c:tx>
            <c:rich>
              <a:bodyPr/>
              <a:lstStyle/>
              <a:p>
                <a:pPr>
                  <a:defRPr>
                    <a:solidFill>
                      <a:srgbClr val="000090"/>
                    </a:solidFill>
                  </a:defRPr>
                </a:pPr>
                <a:r>
                  <a:rPr lang="en-US">
                    <a:solidFill>
                      <a:srgbClr val="000090"/>
                    </a:solidFill>
                  </a:rPr>
                  <a:t>Number of Women</a:t>
                </a:r>
              </a:p>
            </c:rich>
          </c:tx>
          <c:overlay val="0"/>
        </c:title>
        <c:numFmt formatCode="#,##0" sourceLinked="1"/>
        <c:majorTickMark val="out"/>
        <c:minorTickMark val="none"/>
        <c:tickLblPos val="nextTo"/>
        <c:txPr>
          <a:bodyPr/>
          <a:lstStyle/>
          <a:p>
            <a:pPr>
              <a:defRPr>
                <a:solidFill>
                  <a:srgbClr val="000090"/>
                </a:solidFill>
              </a:defRPr>
            </a:pPr>
            <a:endParaRPr lang="en-US"/>
          </a:p>
        </c:txPr>
        <c:crossAx val="51724672"/>
        <c:crosses val="autoZero"/>
        <c:crossBetween val="between"/>
      </c:valAx>
    </c:plotArea>
    <c:plotVisOnly val="1"/>
    <c:dispBlanksAs val="gap"/>
    <c:showDLblsOverMax val="0"/>
  </c:chart>
  <c:printSettings>
    <c:headerFooter/>
    <c:pageMargins b="1" l="0.75" r="0.75" t="1" header="0.5" footer="0.5"/>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SEA Market for MgSO4</a:t>
            </a:r>
            <a:r>
              <a:rPr lang="en-US" baseline="0">
                <a:solidFill>
                  <a:srgbClr val="000090"/>
                </a:solidFill>
              </a:rPr>
              <a:t> </a:t>
            </a:r>
            <a:r>
              <a:rPr lang="en-US">
                <a:solidFill>
                  <a:srgbClr val="000090"/>
                </a:solidFill>
              </a:rPr>
              <a:t>(High Case)</a:t>
            </a:r>
          </a:p>
        </c:rich>
      </c:tx>
      <c:overlay val="0"/>
    </c:title>
    <c:autoTitleDeleted val="0"/>
    <c:plotArea>
      <c:layout/>
      <c:barChart>
        <c:barDir val="col"/>
        <c:grouping val="stacked"/>
        <c:varyColors val="0"/>
        <c:ser>
          <c:idx val="0"/>
          <c:order val="0"/>
          <c:tx>
            <c:strRef>
              <c:f>MgSO4!$N$103</c:f>
              <c:strCache>
                <c:ptCount val="1"/>
                <c:pt idx="0">
                  <c:v>(Make White)</c:v>
                </c:pt>
              </c:strCache>
            </c:strRef>
          </c:tx>
          <c:spPr>
            <a:solidFill>
              <a:schemeClr val="bg1"/>
            </a:solidFill>
            <a:ln>
              <a:noFill/>
            </a:ln>
            <a:effectLst/>
          </c:spPr>
          <c:invertIfNegative val="0"/>
          <c:cat>
            <c:strRef>
              <c:f>MgSO4!$M$104:$M$109</c:f>
              <c:strCache>
                <c:ptCount val="6"/>
                <c:pt idx="0">
                  <c:v>Total Addressable Market for PE/E</c:v>
                </c:pt>
                <c:pt idx="1">
                  <c:v>Total Community Births </c:v>
                </c:pt>
                <c:pt idx="2">
                  <c:v>Total Facility Births </c:v>
                </c:pt>
                <c:pt idx="3">
                  <c:v>Total Facility Births w/o MgSO4</c:v>
                </c:pt>
                <c:pt idx="4">
                  <c:v>Total Facility Births w MgSO4</c:v>
                </c:pt>
                <c:pt idx="5">
                  <c:v>Total Additional Potential Market for MgSO4 </c:v>
                </c:pt>
              </c:strCache>
            </c:strRef>
          </c:cat>
          <c:val>
            <c:numRef>
              <c:f>MgSO4!$N$104:$N$109</c:f>
              <c:numCache>
                <c:formatCode>#,##0</c:formatCode>
                <c:ptCount val="6"/>
                <c:pt idx="1">
                  <c:v>143256.95999999993</c:v>
                </c:pt>
                <c:pt idx="3">
                  <c:v>108875.28959999993</c:v>
                </c:pt>
                <c:pt idx="5">
                  <c:v>108875.28959999993</c:v>
                </c:pt>
              </c:numCache>
            </c:numRef>
          </c:val>
        </c:ser>
        <c:ser>
          <c:idx val="1"/>
          <c:order val="1"/>
          <c:tx>
            <c:strRef>
              <c:f>MgSO4!$O$103</c:f>
              <c:strCache>
                <c:ptCount val="1"/>
                <c:pt idx="0">
                  <c:v>Use Drivers</c:v>
                </c:pt>
              </c:strCache>
            </c:strRef>
          </c:tx>
          <c:spPr>
            <a:solidFill>
              <a:srgbClr val="00FF00"/>
            </a:solidFill>
            <a:ln>
              <a:noFill/>
            </a:ln>
            <a:effectLst/>
          </c:spPr>
          <c:invertIfNegative val="0"/>
          <c:dLbls>
            <c:dLbl>
              <c:idx val="0"/>
              <c:showLegendKey val="0"/>
              <c:showVal val="1"/>
              <c:showCatName val="0"/>
              <c:showSerName val="0"/>
              <c:showPercent val="0"/>
              <c:showBubbleSize val="0"/>
            </c:dLbl>
            <c:dLbl>
              <c:idx val="1"/>
              <c:layout>
                <c:manualLayout>
                  <c:x val="0"/>
                  <c:y val="-0.22707468093188601"/>
                </c:manualLayout>
              </c:layout>
              <c:showLegendKey val="0"/>
              <c:showVal val="1"/>
              <c:showCatName val="0"/>
              <c:showSerName val="0"/>
              <c:showPercent val="0"/>
              <c:showBubbleSize val="0"/>
            </c:dLbl>
            <c:dLbl>
              <c:idx val="2"/>
              <c:showLegendKey val="0"/>
              <c:showVal val="1"/>
              <c:showCatName val="0"/>
              <c:showSerName val="0"/>
              <c:showPercent val="0"/>
              <c:showBubbleSize val="0"/>
            </c:dLbl>
            <c:dLbl>
              <c:idx val="3"/>
              <c:layout>
                <c:manualLayout>
                  <c:x val="-1.24065384384875E-7"/>
                  <c:y val="-7.9549957209410396E-2"/>
                </c:manualLayout>
              </c:layout>
              <c:showLegendKey val="0"/>
              <c:showVal val="1"/>
              <c:showCatName val="0"/>
              <c:showSerName val="0"/>
              <c:showPercent val="0"/>
              <c:showBubbleSize val="0"/>
            </c:dLbl>
            <c:dLbl>
              <c:idx val="4"/>
              <c:layout>
                <c:manualLayout>
                  <c:x val="0"/>
                  <c:y val="-9.2727266089673105E-2"/>
                </c:manualLayout>
              </c:layout>
              <c:showLegendKey val="0"/>
              <c:showVal val="1"/>
              <c:showCatName val="0"/>
              <c:showSerName val="0"/>
              <c:showPercent val="0"/>
              <c:showBubbleSize val="0"/>
            </c:dLbl>
            <c:dLbl>
              <c:idx val="5"/>
              <c:layout>
                <c:manualLayout>
                  <c:x val="0"/>
                  <c:y val="-0.25990093944395798"/>
                </c:manualLayout>
              </c:layout>
              <c:showLegendKey val="0"/>
              <c:showVal val="1"/>
              <c:showCatName val="0"/>
              <c:showSerName val="0"/>
              <c:showPercent val="0"/>
              <c:showBubbleSize val="0"/>
            </c:dLbl>
            <c:dLbl>
              <c:idx val="6"/>
              <c:layout>
                <c:manualLayout>
                  <c:x val="1.57563038242151E-3"/>
                  <c:y val="-0.27818179826901901"/>
                </c:manualLayout>
              </c:layout>
              <c:showLegendKey val="0"/>
              <c:showVal val="1"/>
              <c:showCatName val="0"/>
              <c:showSerName val="0"/>
              <c:showPercent val="0"/>
              <c:showBubbleSize val="0"/>
            </c:dLbl>
            <c:txPr>
              <a:bodyPr/>
              <a:lstStyle/>
              <a:p>
                <a:pPr>
                  <a:defRPr>
                    <a:solidFill>
                      <a:srgbClr val="000090"/>
                    </a:solidFill>
                  </a:defRPr>
                </a:pPr>
                <a:endParaRPr lang="en-US"/>
              </a:p>
            </c:txPr>
            <c:showLegendKey val="0"/>
            <c:showVal val="0"/>
            <c:showCatName val="0"/>
            <c:showSerName val="0"/>
            <c:showPercent val="0"/>
            <c:showBubbleSize val="0"/>
          </c:dLbls>
          <c:cat>
            <c:strRef>
              <c:f>MgSO4!$M$104:$M$109</c:f>
              <c:strCache>
                <c:ptCount val="6"/>
                <c:pt idx="0">
                  <c:v>Total Addressable Market for PE/E</c:v>
                </c:pt>
                <c:pt idx="1">
                  <c:v>Total Community Births </c:v>
                </c:pt>
                <c:pt idx="2">
                  <c:v>Total Facility Births </c:v>
                </c:pt>
                <c:pt idx="3">
                  <c:v>Total Facility Births w/o MgSO4</c:v>
                </c:pt>
                <c:pt idx="4">
                  <c:v>Total Facility Births w MgSO4</c:v>
                </c:pt>
                <c:pt idx="5">
                  <c:v>Total Additional Potential Market for MgSO4 </c:v>
                </c:pt>
              </c:strCache>
            </c:strRef>
          </c:cat>
          <c:val>
            <c:numRef>
              <c:f>MgSO4!$O$104:$O$109</c:f>
              <c:numCache>
                <c:formatCode>#,##0</c:formatCode>
                <c:ptCount val="6"/>
                <c:pt idx="1">
                  <c:v>182327.04000000001</c:v>
                </c:pt>
                <c:pt idx="3">
                  <c:v>34381.670400000003</c:v>
                </c:pt>
                <c:pt idx="5">
                  <c:v>216708.71040000001</c:v>
                </c:pt>
              </c:numCache>
            </c:numRef>
          </c:val>
        </c:ser>
        <c:ser>
          <c:idx val="2"/>
          <c:order val="2"/>
          <c:tx>
            <c:strRef>
              <c:f>MgSO4!$P$103</c:f>
              <c:strCache>
                <c:ptCount val="1"/>
                <c:pt idx="0">
                  <c:v>Use Tools</c:v>
                </c:pt>
              </c:strCache>
            </c:strRef>
          </c:tx>
          <c:spPr>
            <a:solidFill>
              <a:srgbClr val="0080FF"/>
            </a:solidFill>
            <a:effectLst/>
          </c:spPr>
          <c:invertIfNegative val="0"/>
          <c:dLbls>
            <c:dLbl>
              <c:idx val="0"/>
              <c:layout>
                <c:manualLayout>
                  <c:x val="0"/>
                  <c:y val="-0.37363633689074199"/>
                </c:manualLayout>
              </c:layout>
              <c:showLegendKey val="0"/>
              <c:showVal val="1"/>
              <c:showCatName val="0"/>
              <c:showSerName val="0"/>
              <c:showPercent val="0"/>
              <c:showBubbleSize val="0"/>
            </c:dLbl>
            <c:dLbl>
              <c:idx val="1"/>
              <c:showLegendKey val="0"/>
              <c:showVal val="1"/>
              <c:showCatName val="0"/>
              <c:showSerName val="0"/>
              <c:showPercent val="0"/>
              <c:showBubbleSize val="0"/>
            </c:dLbl>
            <c:dLbl>
              <c:idx val="2"/>
              <c:layout>
                <c:manualLayout>
                  <c:x val="-5.7772446629892896E-17"/>
                  <c:y val="-0.20181816737164199"/>
                </c:manualLayout>
              </c:layout>
              <c:showLegendKey val="0"/>
              <c:showVal val="1"/>
              <c:showCatName val="0"/>
              <c:showSerName val="0"/>
              <c:showPercent val="0"/>
              <c:showBubbleSize val="0"/>
            </c:dLbl>
            <c:dLbl>
              <c:idx val="3"/>
              <c:showLegendKey val="0"/>
              <c:showVal val="1"/>
              <c:showCatName val="0"/>
              <c:showSerName val="0"/>
              <c:showPercent val="0"/>
              <c:showBubbleSize val="0"/>
            </c:dLbl>
            <c:dLbl>
              <c:idx val="4"/>
              <c:layout>
                <c:manualLayout>
                  <c:x val="0"/>
                  <c:y val="-0.14851482253940501"/>
                </c:manualLayout>
              </c:layout>
              <c:showLegendKey val="0"/>
              <c:showVal val="1"/>
              <c:showCatName val="0"/>
              <c:showSerName val="0"/>
              <c:showPercent val="0"/>
              <c:showBubbleSize val="0"/>
            </c:dLbl>
            <c:dLbl>
              <c:idx val="5"/>
              <c:layout>
                <c:manualLayout>
                  <c:x val="0"/>
                  <c:y val="-0.130909081538362"/>
                </c:manualLayout>
              </c:layout>
              <c:showLegendKey val="0"/>
              <c:showVal val="1"/>
              <c:showCatName val="0"/>
              <c:showSerName val="0"/>
              <c:showPercent val="0"/>
              <c:showBubbleSize val="0"/>
            </c:dLbl>
            <c:dLbl>
              <c:idx val="6"/>
              <c:showLegendKey val="0"/>
              <c:showVal val="1"/>
              <c:showCatName val="0"/>
              <c:showSerName val="0"/>
              <c:showPercent val="0"/>
              <c:showBubbleSize val="0"/>
            </c:dLbl>
            <c:txPr>
              <a:bodyPr/>
              <a:lstStyle/>
              <a:p>
                <a:pPr>
                  <a:defRPr>
                    <a:solidFill>
                      <a:srgbClr val="000090"/>
                    </a:solidFill>
                  </a:defRPr>
                </a:pPr>
                <a:endParaRPr lang="en-US"/>
              </a:p>
            </c:txPr>
            <c:showLegendKey val="0"/>
            <c:showVal val="0"/>
            <c:showCatName val="0"/>
            <c:showSerName val="0"/>
            <c:showPercent val="0"/>
            <c:showBubbleSize val="0"/>
          </c:dLbls>
          <c:cat>
            <c:strRef>
              <c:f>MgSO4!$M$104:$M$109</c:f>
              <c:strCache>
                <c:ptCount val="6"/>
                <c:pt idx="0">
                  <c:v>Total Addressable Market for PE/E</c:v>
                </c:pt>
                <c:pt idx="1">
                  <c:v>Total Community Births </c:v>
                </c:pt>
                <c:pt idx="2">
                  <c:v>Total Facility Births </c:v>
                </c:pt>
                <c:pt idx="3">
                  <c:v>Total Facility Births w/o MgSO4</c:v>
                </c:pt>
                <c:pt idx="4">
                  <c:v>Total Facility Births w MgSO4</c:v>
                </c:pt>
                <c:pt idx="5">
                  <c:v>Total Additional Potential Market for MgSO4 </c:v>
                </c:pt>
              </c:strCache>
            </c:strRef>
          </c:cat>
          <c:val>
            <c:numRef>
              <c:f>MgSO4!$P$104:$P$109</c:f>
              <c:numCache>
                <c:formatCode>#,##0</c:formatCode>
                <c:ptCount val="6"/>
                <c:pt idx="0">
                  <c:v>325583.99999999994</c:v>
                </c:pt>
                <c:pt idx="2">
                  <c:v>143256.95999999993</c:v>
                </c:pt>
                <c:pt idx="4">
                  <c:v>108875.28959999993</c:v>
                </c:pt>
              </c:numCache>
            </c:numRef>
          </c:val>
        </c:ser>
        <c:dLbls>
          <c:showLegendKey val="0"/>
          <c:showVal val="0"/>
          <c:showCatName val="0"/>
          <c:showSerName val="0"/>
          <c:showPercent val="0"/>
          <c:showBubbleSize val="0"/>
        </c:dLbls>
        <c:gapWidth val="150"/>
        <c:overlap val="100"/>
        <c:axId val="51778304"/>
        <c:axId val="51779840"/>
      </c:barChart>
      <c:catAx>
        <c:axId val="51778304"/>
        <c:scaling>
          <c:orientation val="minMax"/>
        </c:scaling>
        <c:delete val="0"/>
        <c:axPos val="b"/>
        <c:majorTickMark val="out"/>
        <c:minorTickMark val="none"/>
        <c:tickLblPos val="nextTo"/>
        <c:txPr>
          <a:bodyPr/>
          <a:lstStyle/>
          <a:p>
            <a:pPr>
              <a:defRPr>
                <a:solidFill>
                  <a:srgbClr val="000090"/>
                </a:solidFill>
              </a:defRPr>
            </a:pPr>
            <a:endParaRPr lang="en-US"/>
          </a:p>
        </c:txPr>
        <c:crossAx val="51779840"/>
        <c:crosses val="autoZero"/>
        <c:auto val="1"/>
        <c:lblAlgn val="ctr"/>
        <c:lblOffset val="100"/>
        <c:noMultiLvlLbl val="0"/>
      </c:catAx>
      <c:valAx>
        <c:axId val="51779840"/>
        <c:scaling>
          <c:orientation val="minMax"/>
        </c:scaling>
        <c:delete val="0"/>
        <c:axPos val="l"/>
        <c:title>
          <c:tx>
            <c:rich>
              <a:bodyPr/>
              <a:lstStyle/>
              <a:p>
                <a:pPr>
                  <a:defRPr>
                    <a:solidFill>
                      <a:srgbClr val="000090"/>
                    </a:solidFill>
                  </a:defRPr>
                </a:pPr>
                <a:r>
                  <a:rPr lang="en-US">
                    <a:solidFill>
                      <a:srgbClr val="000090"/>
                    </a:solidFill>
                  </a:rPr>
                  <a:t>Number of Women</a:t>
                </a:r>
              </a:p>
            </c:rich>
          </c:tx>
          <c:overlay val="0"/>
        </c:title>
        <c:numFmt formatCode="#,##0" sourceLinked="1"/>
        <c:majorTickMark val="out"/>
        <c:minorTickMark val="none"/>
        <c:tickLblPos val="nextTo"/>
        <c:txPr>
          <a:bodyPr/>
          <a:lstStyle/>
          <a:p>
            <a:pPr>
              <a:defRPr>
                <a:solidFill>
                  <a:srgbClr val="000090"/>
                </a:solidFill>
              </a:defRPr>
            </a:pPr>
            <a:endParaRPr lang="en-US"/>
          </a:p>
        </c:txPr>
        <c:crossAx val="51778304"/>
        <c:crosses val="autoZero"/>
        <c:crossBetween val="between"/>
      </c:valAx>
    </c:plotArea>
    <c:plotVisOnly val="1"/>
    <c:dispBlanksAs val="gap"/>
    <c:showDLblsOverMax val="0"/>
  </c:chart>
  <c:printSettings>
    <c:headerFooter/>
    <c:pageMargins b="1" l="0.75" r="0.75" t="1" header="0.5" footer="0.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World Market for MgSO4</a:t>
            </a:r>
            <a:r>
              <a:rPr lang="en-US" baseline="0">
                <a:solidFill>
                  <a:srgbClr val="000090"/>
                </a:solidFill>
              </a:rPr>
              <a:t> (Difference between High and Low Case Scenarios)</a:t>
            </a:r>
            <a:endParaRPr lang="en-US">
              <a:solidFill>
                <a:srgbClr val="000090"/>
              </a:solidFill>
            </a:endParaRPr>
          </a:p>
        </c:rich>
      </c:tx>
      <c:overlay val="0"/>
    </c:title>
    <c:autoTitleDeleted val="0"/>
    <c:plotArea>
      <c:layout/>
      <c:barChart>
        <c:barDir val="col"/>
        <c:grouping val="stacked"/>
        <c:varyColors val="0"/>
        <c:ser>
          <c:idx val="0"/>
          <c:order val="0"/>
          <c:tx>
            <c:strRef>
              <c:f>MgSO4!$AA$68</c:f>
              <c:strCache>
                <c:ptCount val="1"/>
                <c:pt idx="0">
                  <c:v>Make White</c:v>
                </c:pt>
              </c:strCache>
            </c:strRef>
          </c:tx>
          <c:spPr>
            <a:noFill/>
            <a:ln>
              <a:noFill/>
            </a:ln>
            <a:effectLst/>
          </c:spPr>
          <c:invertIfNegative val="0"/>
          <c:cat>
            <c:strRef>
              <c:f>MgSO4!$Z$69:$Z$74</c:f>
              <c:strCache>
                <c:ptCount val="6"/>
                <c:pt idx="0">
                  <c:v>Total Addressable Market for PE/E</c:v>
                </c:pt>
                <c:pt idx="1">
                  <c:v>Total Community Births </c:v>
                </c:pt>
                <c:pt idx="2">
                  <c:v>Total Facility Births </c:v>
                </c:pt>
                <c:pt idx="3">
                  <c:v>Total Facility Births w/o MgSO4 </c:v>
                </c:pt>
                <c:pt idx="4">
                  <c:v>Total Facility Births w MgSO4 </c:v>
                </c:pt>
                <c:pt idx="5">
                  <c:v>Total Additional Potential Market for MgSO4</c:v>
                </c:pt>
              </c:strCache>
            </c:strRef>
          </c:cat>
          <c:val>
            <c:numRef>
              <c:f>MgSO4!$AA$69:$AA$74</c:f>
              <c:numCache>
                <c:formatCode>#,##0</c:formatCode>
                <c:ptCount val="6"/>
                <c:pt idx="1">
                  <c:v>1618671.6</c:v>
                </c:pt>
                <c:pt idx="3">
                  <c:v>1230190.4160000002</c:v>
                </c:pt>
                <c:pt idx="5">
                  <c:v>1230190.4160000002</c:v>
                </c:pt>
              </c:numCache>
            </c:numRef>
          </c:val>
        </c:ser>
        <c:ser>
          <c:idx val="1"/>
          <c:order val="1"/>
          <c:tx>
            <c:strRef>
              <c:f>MgSO4!$AB$68</c:f>
              <c:strCache>
                <c:ptCount val="1"/>
                <c:pt idx="0">
                  <c:v>Use Drivers</c:v>
                </c:pt>
              </c:strCache>
            </c:strRef>
          </c:tx>
          <c:spPr>
            <a:solidFill>
              <a:srgbClr val="00FF00"/>
            </a:solidFill>
          </c:spPr>
          <c:invertIfNegative val="0"/>
          <c:dLbls>
            <c:dLbl>
              <c:idx val="1"/>
              <c:layout>
                <c:manualLayout>
                  <c:x val="0"/>
                  <c:y val="-0.13832574995511199"/>
                </c:manualLayout>
              </c:layout>
              <c:dLblPos val="ctr"/>
              <c:showLegendKey val="0"/>
              <c:showVal val="1"/>
              <c:showCatName val="0"/>
              <c:showSerName val="0"/>
              <c:showPercent val="0"/>
              <c:showBubbleSize val="0"/>
            </c:dLbl>
            <c:dLbl>
              <c:idx val="3"/>
              <c:layout>
                <c:manualLayout>
                  <c:x val="-1.1982432384018801E-16"/>
                  <c:y val="-6.2105292669750102E-2"/>
                </c:manualLayout>
              </c:layout>
              <c:dLblPos val="ctr"/>
              <c:showLegendKey val="0"/>
              <c:showVal val="1"/>
              <c:showCatName val="0"/>
              <c:showSerName val="0"/>
              <c:showPercent val="0"/>
              <c:showBubbleSize val="0"/>
            </c:dLbl>
            <c:dLbl>
              <c:idx val="5"/>
              <c:layout>
                <c:manualLayout>
                  <c:x val="-1.1982432384018801E-16"/>
                  <c:y val="-0.18149165245135401"/>
                </c:manualLayout>
              </c:layout>
              <c:dLblPos val="ctr"/>
              <c:showLegendKey val="0"/>
              <c:showVal val="1"/>
              <c:showCatName val="0"/>
              <c:showSerName val="0"/>
              <c:showPercent val="0"/>
              <c:showBubbleSize val="0"/>
            </c:dLbl>
            <c:txPr>
              <a:bodyPr/>
              <a:lstStyle/>
              <a:p>
                <a:pPr>
                  <a:defRPr>
                    <a:solidFill>
                      <a:srgbClr val="000090"/>
                    </a:solidFill>
                  </a:defRPr>
                </a:pPr>
                <a:endParaRPr lang="en-US"/>
              </a:p>
            </c:txPr>
            <c:dLblPos val="inEnd"/>
            <c:showLegendKey val="0"/>
            <c:showVal val="1"/>
            <c:showCatName val="0"/>
            <c:showSerName val="0"/>
            <c:showPercent val="0"/>
            <c:showBubbleSize val="0"/>
            <c:showLeaderLines val="0"/>
          </c:dLbls>
          <c:cat>
            <c:strRef>
              <c:f>MgSO4!$Z$69:$Z$74</c:f>
              <c:strCache>
                <c:ptCount val="6"/>
                <c:pt idx="0">
                  <c:v>Total Addressable Market for PE/E</c:v>
                </c:pt>
                <c:pt idx="1">
                  <c:v>Total Community Births </c:v>
                </c:pt>
                <c:pt idx="2">
                  <c:v>Total Facility Births </c:v>
                </c:pt>
                <c:pt idx="3">
                  <c:v>Total Facility Births w/o MgSO4 </c:v>
                </c:pt>
                <c:pt idx="4">
                  <c:v>Total Facility Births w MgSO4 </c:v>
                </c:pt>
                <c:pt idx="5">
                  <c:v>Total Additional Potential Market for MgSO4</c:v>
                </c:pt>
              </c:strCache>
            </c:strRef>
          </c:cat>
          <c:val>
            <c:numRef>
              <c:f>MgSO4!$AB$69:$AB$74</c:f>
              <c:numCache>
                <c:formatCode>#,##0</c:formatCode>
                <c:ptCount val="6"/>
                <c:pt idx="1">
                  <c:v>950648.39999999991</c:v>
                </c:pt>
                <c:pt idx="3">
                  <c:v>388481.18400000001</c:v>
                </c:pt>
                <c:pt idx="5">
                  <c:v>1339129.5839999998</c:v>
                </c:pt>
              </c:numCache>
            </c:numRef>
          </c:val>
        </c:ser>
        <c:ser>
          <c:idx val="2"/>
          <c:order val="2"/>
          <c:tx>
            <c:strRef>
              <c:f>MgSO4!$AC$68</c:f>
              <c:strCache>
                <c:ptCount val="1"/>
                <c:pt idx="0">
                  <c:v>Use Tools</c:v>
                </c:pt>
              </c:strCache>
            </c:strRef>
          </c:tx>
          <c:spPr>
            <a:solidFill>
              <a:srgbClr val="0080FF"/>
            </a:solidFill>
          </c:spPr>
          <c:invertIfNegative val="0"/>
          <c:dLbls>
            <c:dLbl>
              <c:idx val="0"/>
              <c:layout>
                <c:manualLayout>
                  <c:x val="3.5056095929185301E-3"/>
                  <c:y val="-0.319556327138247"/>
                </c:manualLayout>
              </c:layout>
              <c:showLegendKey val="0"/>
              <c:showVal val="1"/>
              <c:showCatName val="0"/>
              <c:showSerName val="0"/>
              <c:showPercent val="0"/>
              <c:showBubbleSize val="0"/>
            </c:dLbl>
            <c:dLbl>
              <c:idx val="2"/>
              <c:layout>
                <c:manualLayout>
                  <c:x val="-1.9134372909268701E-3"/>
                  <c:y val="-0.21640455412301099"/>
                </c:manualLayout>
              </c:layout>
              <c:showLegendKey val="0"/>
              <c:showVal val="1"/>
              <c:showCatName val="0"/>
              <c:showSerName val="0"/>
              <c:showPercent val="0"/>
              <c:showBubbleSize val="0"/>
            </c:dLbl>
            <c:dLbl>
              <c:idx val="4"/>
              <c:layout>
                <c:manualLayout>
                  <c:x val="-4.9437754104266398E-3"/>
                  <c:y val="-0.160721156302959"/>
                </c:manualLayout>
              </c:layout>
              <c:showLegendKey val="0"/>
              <c:showVal val="1"/>
              <c:showCatName val="0"/>
              <c:showSerName val="0"/>
              <c:showPercent val="0"/>
              <c:showBubbleSize val="0"/>
            </c:dLbl>
            <c:txPr>
              <a:bodyPr/>
              <a:lstStyle/>
              <a:p>
                <a:pPr>
                  <a:defRPr>
                    <a:solidFill>
                      <a:srgbClr val="000090"/>
                    </a:solidFill>
                  </a:defRPr>
                </a:pPr>
                <a:endParaRPr lang="en-US"/>
              </a:p>
            </c:txPr>
            <c:showLegendKey val="0"/>
            <c:showVal val="1"/>
            <c:showCatName val="0"/>
            <c:showSerName val="0"/>
            <c:showPercent val="0"/>
            <c:showBubbleSize val="0"/>
            <c:showLeaderLines val="0"/>
          </c:dLbls>
          <c:cat>
            <c:strRef>
              <c:f>MgSO4!$Z$69:$Z$74</c:f>
              <c:strCache>
                <c:ptCount val="6"/>
                <c:pt idx="0">
                  <c:v>Total Addressable Market for PE/E</c:v>
                </c:pt>
                <c:pt idx="1">
                  <c:v>Total Community Births </c:v>
                </c:pt>
                <c:pt idx="2">
                  <c:v>Total Facility Births </c:v>
                </c:pt>
                <c:pt idx="3">
                  <c:v>Total Facility Births w/o MgSO4 </c:v>
                </c:pt>
                <c:pt idx="4">
                  <c:v>Total Facility Births w MgSO4 </c:v>
                </c:pt>
                <c:pt idx="5">
                  <c:v>Total Additional Potential Market for MgSO4</c:v>
                </c:pt>
              </c:strCache>
            </c:strRef>
          </c:cat>
          <c:val>
            <c:numRef>
              <c:f>MgSO4!$AC$69:$AC$74</c:f>
              <c:numCache>
                <c:formatCode>#,##0</c:formatCode>
                <c:ptCount val="6"/>
                <c:pt idx="0">
                  <c:v>2569320</c:v>
                </c:pt>
                <c:pt idx="2">
                  <c:v>1618671.6</c:v>
                </c:pt>
                <c:pt idx="4">
                  <c:v>1230190.4160000002</c:v>
                </c:pt>
              </c:numCache>
            </c:numRef>
          </c:val>
        </c:ser>
        <c:dLbls>
          <c:showLegendKey val="0"/>
          <c:showVal val="0"/>
          <c:showCatName val="0"/>
          <c:showSerName val="0"/>
          <c:showPercent val="0"/>
          <c:showBubbleSize val="0"/>
        </c:dLbls>
        <c:gapWidth val="150"/>
        <c:overlap val="100"/>
        <c:axId val="51831552"/>
        <c:axId val="51833088"/>
      </c:barChart>
      <c:catAx>
        <c:axId val="51831552"/>
        <c:scaling>
          <c:orientation val="minMax"/>
        </c:scaling>
        <c:delete val="0"/>
        <c:axPos val="b"/>
        <c:majorTickMark val="out"/>
        <c:minorTickMark val="none"/>
        <c:tickLblPos val="nextTo"/>
        <c:txPr>
          <a:bodyPr/>
          <a:lstStyle/>
          <a:p>
            <a:pPr>
              <a:defRPr>
                <a:solidFill>
                  <a:srgbClr val="000090"/>
                </a:solidFill>
              </a:defRPr>
            </a:pPr>
            <a:endParaRPr lang="en-US"/>
          </a:p>
        </c:txPr>
        <c:crossAx val="51833088"/>
        <c:crosses val="autoZero"/>
        <c:auto val="1"/>
        <c:lblAlgn val="ctr"/>
        <c:lblOffset val="100"/>
        <c:noMultiLvlLbl val="0"/>
      </c:catAx>
      <c:valAx>
        <c:axId val="51833088"/>
        <c:scaling>
          <c:orientation val="minMax"/>
        </c:scaling>
        <c:delete val="0"/>
        <c:axPos val="l"/>
        <c:majorGridlines>
          <c:spPr>
            <a:ln>
              <a:noFill/>
            </a:ln>
          </c:spPr>
        </c:majorGridlines>
        <c:title>
          <c:tx>
            <c:rich>
              <a:bodyPr rot="-5400000" vert="horz"/>
              <a:lstStyle/>
              <a:p>
                <a:pPr>
                  <a:defRPr>
                    <a:solidFill>
                      <a:srgbClr val="000090"/>
                    </a:solidFill>
                  </a:defRPr>
                </a:pPr>
                <a:r>
                  <a:rPr lang="en-US">
                    <a:solidFill>
                      <a:srgbClr val="000090"/>
                    </a:solidFill>
                  </a:rPr>
                  <a:t>Number of Women</a:t>
                </a:r>
              </a:p>
            </c:rich>
          </c:tx>
          <c:overlay val="0"/>
        </c:title>
        <c:numFmt formatCode="#,##0" sourceLinked="1"/>
        <c:majorTickMark val="out"/>
        <c:minorTickMark val="none"/>
        <c:tickLblPos val="nextTo"/>
        <c:txPr>
          <a:bodyPr/>
          <a:lstStyle/>
          <a:p>
            <a:pPr>
              <a:defRPr>
                <a:solidFill>
                  <a:srgbClr val="000090"/>
                </a:solidFill>
              </a:defRPr>
            </a:pPr>
            <a:endParaRPr lang="en-US"/>
          </a:p>
        </c:txPr>
        <c:crossAx val="51831552"/>
        <c:crosses val="autoZero"/>
        <c:crossBetween val="between"/>
      </c:valAx>
    </c:plotArea>
    <c:plotVisOnly val="1"/>
    <c:dispBlanksAs val="gap"/>
    <c:showDLblsOverMax val="0"/>
  </c:chart>
  <c:printSettings>
    <c:headerFooter/>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World Market for MgSO4</a:t>
            </a:r>
            <a:r>
              <a:rPr lang="en-US" baseline="0">
                <a:solidFill>
                  <a:srgbClr val="000090"/>
                </a:solidFill>
              </a:rPr>
              <a:t> (High vs. Low Case Scenarios)</a:t>
            </a:r>
            <a:endParaRPr lang="en-US">
              <a:solidFill>
                <a:srgbClr val="000090"/>
              </a:solidFill>
            </a:endParaRPr>
          </a:p>
        </c:rich>
      </c:tx>
      <c:layout>
        <c:manualLayout>
          <c:xMode val="edge"/>
          <c:yMode val="edge"/>
          <c:x val="0.242610969041402"/>
          <c:y val="1.9565217391304301E-2"/>
        </c:manualLayout>
      </c:layout>
      <c:overlay val="0"/>
    </c:title>
    <c:autoTitleDeleted val="0"/>
    <c:plotArea>
      <c:layout>
        <c:manualLayout>
          <c:layoutTarget val="inner"/>
          <c:xMode val="edge"/>
          <c:yMode val="edge"/>
          <c:x val="9.3338231682076403E-2"/>
          <c:y val="1.35951669716658E-2"/>
          <c:w val="0.87575195334280698"/>
          <c:h val="0.85873122836615501"/>
        </c:manualLayout>
      </c:layout>
      <c:stockChart>
        <c:ser>
          <c:idx val="0"/>
          <c:order val="0"/>
          <c:tx>
            <c:v>High Case</c:v>
          </c:tx>
          <c:spPr>
            <a:ln w="47625">
              <a:noFill/>
            </a:ln>
          </c:spPr>
          <c:marker>
            <c:symbol val="none"/>
          </c:marker>
          <c:dLbls>
            <c:txPr>
              <a:bodyPr/>
              <a:lstStyle/>
              <a:p>
                <a:pPr>
                  <a:defRPr>
                    <a:solidFill>
                      <a:srgbClr val="000090"/>
                    </a:solidFill>
                  </a:defRPr>
                </a:pPr>
                <a:endParaRPr lang="en-US"/>
              </a:p>
            </c:txPr>
            <c:dLblPos val="t"/>
            <c:showLegendKey val="0"/>
            <c:showVal val="1"/>
            <c:showCatName val="0"/>
            <c:showSerName val="1"/>
            <c:showPercent val="0"/>
            <c:showBubbleSize val="0"/>
            <c:separator>
</c:separator>
            <c:showLeaderLines val="0"/>
          </c:dLbls>
          <c:cat>
            <c:strRef>
              <c:f>MgSO4!$Z$77:$Z$82</c:f>
              <c:strCache>
                <c:ptCount val="6"/>
                <c:pt idx="0">
                  <c:v>Total Addressable Market for PE/E</c:v>
                </c:pt>
                <c:pt idx="1">
                  <c:v>Total Community Births </c:v>
                </c:pt>
                <c:pt idx="2">
                  <c:v>Total Facility Births </c:v>
                </c:pt>
                <c:pt idx="3">
                  <c:v>Total Facility Births w/o MgSO4 </c:v>
                </c:pt>
                <c:pt idx="4">
                  <c:v>Total Facility Births w MgSO4 </c:v>
                </c:pt>
                <c:pt idx="5">
                  <c:v>Total Additional Potential Market for MgSO4</c:v>
                </c:pt>
              </c:strCache>
            </c:strRef>
          </c:cat>
          <c:val>
            <c:numRef>
              <c:f>MgSO4!$AA$77:$AA$82</c:f>
              <c:numCache>
                <c:formatCode>#,##0</c:formatCode>
                <c:ptCount val="6"/>
                <c:pt idx="0">
                  <c:v>3996720</c:v>
                </c:pt>
                <c:pt idx="1">
                  <c:v>1478786.4</c:v>
                </c:pt>
                <c:pt idx="2">
                  <c:v>2517933.6</c:v>
                </c:pt>
                <c:pt idx="3">
                  <c:v>604304.06400000001</c:v>
                </c:pt>
                <c:pt idx="4">
                  <c:v>1913629.5360000001</c:v>
                </c:pt>
                <c:pt idx="5">
                  <c:v>2083090.4639999999</c:v>
                </c:pt>
              </c:numCache>
            </c:numRef>
          </c:val>
          <c:smooth val="0"/>
        </c:ser>
        <c:ser>
          <c:idx val="1"/>
          <c:order val="1"/>
          <c:tx>
            <c:v>Low Case</c:v>
          </c:tx>
          <c:spPr>
            <a:ln w="47625">
              <a:noFill/>
            </a:ln>
          </c:spPr>
          <c:marker>
            <c:symbol val="none"/>
          </c:marker>
          <c:dLbls>
            <c:txPr>
              <a:bodyPr/>
              <a:lstStyle/>
              <a:p>
                <a:pPr>
                  <a:defRPr>
                    <a:solidFill>
                      <a:srgbClr val="000090"/>
                    </a:solidFill>
                  </a:defRPr>
                </a:pPr>
                <a:endParaRPr lang="en-US"/>
              </a:p>
            </c:txPr>
            <c:dLblPos val="b"/>
            <c:showLegendKey val="0"/>
            <c:showVal val="1"/>
            <c:showCatName val="0"/>
            <c:showSerName val="1"/>
            <c:showPercent val="0"/>
            <c:showBubbleSize val="0"/>
            <c:separator>
</c:separator>
            <c:showLeaderLines val="0"/>
          </c:dLbls>
          <c:cat>
            <c:strRef>
              <c:f>MgSO4!$Z$77:$Z$82</c:f>
              <c:strCache>
                <c:ptCount val="6"/>
                <c:pt idx="0">
                  <c:v>Total Addressable Market for PE/E</c:v>
                </c:pt>
                <c:pt idx="1">
                  <c:v>Total Community Births </c:v>
                </c:pt>
                <c:pt idx="2">
                  <c:v>Total Facility Births </c:v>
                </c:pt>
                <c:pt idx="3">
                  <c:v>Total Facility Births w/o MgSO4 </c:v>
                </c:pt>
                <c:pt idx="4">
                  <c:v>Total Facility Births w MgSO4 </c:v>
                </c:pt>
                <c:pt idx="5">
                  <c:v>Total Additional Potential Market for MgSO4</c:v>
                </c:pt>
              </c:strCache>
            </c:strRef>
          </c:cat>
          <c:val>
            <c:numRef>
              <c:f>MgSO4!$AB$77:$AB$82</c:f>
              <c:numCache>
                <c:formatCode>#,##0</c:formatCode>
                <c:ptCount val="6"/>
                <c:pt idx="0">
                  <c:v>1427400</c:v>
                </c:pt>
                <c:pt idx="1">
                  <c:v>528138</c:v>
                </c:pt>
                <c:pt idx="2">
                  <c:v>899262</c:v>
                </c:pt>
                <c:pt idx="3">
                  <c:v>215822.88</c:v>
                </c:pt>
                <c:pt idx="4">
                  <c:v>683439.12</c:v>
                </c:pt>
                <c:pt idx="5">
                  <c:v>743960.88</c:v>
                </c:pt>
              </c:numCache>
            </c:numRef>
          </c:val>
          <c:smooth val="0"/>
        </c:ser>
        <c:ser>
          <c:idx val="2"/>
          <c:order val="2"/>
          <c:tx>
            <c:v>Difference</c:v>
          </c:tx>
          <c:spPr>
            <a:ln w="47625">
              <a:noFill/>
            </a:ln>
          </c:spPr>
          <c:marker>
            <c:symbol val="dot"/>
            <c:size val="3"/>
          </c:marker>
          <c:dLbls>
            <c:txPr>
              <a:bodyPr/>
              <a:lstStyle/>
              <a:p>
                <a:pPr>
                  <a:defRPr>
                    <a:solidFill>
                      <a:srgbClr val="000090"/>
                    </a:solidFill>
                  </a:defRPr>
                </a:pPr>
                <a:endParaRPr lang="en-US"/>
              </a:p>
            </c:txPr>
            <c:showLegendKey val="0"/>
            <c:showVal val="1"/>
            <c:showCatName val="0"/>
            <c:showSerName val="1"/>
            <c:showPercent val="0"/>
            <c:showBubbleSize val="0"/>
            <c:separator>
</c:separator>
            <c:showLeaderLines val="0"/>
          </c:dLbls>
          <c:cat>
            <c:strRef>
              <c:f>MgSO4!$Z$77:$Z$82</c:f>
              <c:strCache>
                <c:ptCount val="6"/>
                <c:pt idx="0">
                  <c:v>Total Addressable Market for PE/E</c:v>
                </c:pt>
                <c:pt idx="1">
                  <c:v>Total Community Births </c:v>
                </c:pt>
                <c:pt idx="2">
                  <c:v>Total Facility Births </c:v>
                </c:pt>
                <c:pt idx="3">
                  <c:v>Total Facility Births w/o MgSO4 </c:v>
                </c:pt>
                <c:pt idx="4">
                  <c:v>Total Facility Births w MgSO4 </c:v>
                </c:pt>
                <c:pt idx="5">
                  <c:v>Total Additional Potential Market for MgSO4</c:v>
                </c:pt>
              </c:strCache>
            </c:strRef>
          </c:cat>
          <c:val>
            <c:numRef>
              <c:f>MgSO4!$AC$77:$AC$82</c:f>
              <c:numCache>
                <c:formatCode>#,##0</c:formatCode>
                <c:ptCount val="6"/>
                <c:pt idx="0">
                  <c:v>2569320</c:v>
                </c:pt>
                <c:pt idx="1">
                  <c:v>950648.39999999991</c:v>
                </c:pt>
                <c:pt idx="2">
                  <c:v>1618671.6</c:v>
                </c:pt>
                <c:pt idx="3">
                  <c:v>388481.18400000001</c:v>
                </c:pt>
                <c:pt idx="4">
                  <c:v>1230190.4160000002</c:v>
                </c:pt>
                <c:pt idx="5">
                  <c:v>1339129.5839999998</c:v>
                </c:pt>
              </c:numCache>
            </c:numRef>
          </c:val>
          <c:smooth val="0"/>
        </c:ser>
        <c:dLbls>
          <c:showLegendKey val="0"/>
          <c:showVal val="1"/>
          <c:showCatName val="0"/>
          <c:showSerName val="0"/>
          <c:showPercent val="0"/>
          <c:showBubbleSize val="0"/>
        </c:dLbls>
        <c:hiLowLines>
          <c:spPr>
            <a:ln w="127000" cap="rnd">
              <a:solidFill>
                <a:srgbClr val="FF0000"/>
              </a:solidFill>
              <a:round/>
            </a:ln>
            <a:effectLst/>
          </c:spPr>
        </c:hiLowLines>
        <c:axId val="55344512"/>
        <c:axId val="51983488"/>
      </c:stockChart>
      <c:catAx>
        <c:axId val="55344512"/>
        <c:scaling>
          <c:orientation val="minMax"/>
        </c:scaling>
        <c:delete val="0"/>
        <c:axPos val="b"/>
        <c:majorTickMark val="out"/>
        <c:minorTickMark val="none"/>
        <c:tickLblPos val="nextTo"/>
        <c:txPr>
          <a:bodyPr/>
          <a:lstStyle/>
          <a:p>
            <a:pPr>
              <a:defRPr>
                <a:solidFill>
                  <a:srgbClr val="000090"/>
                </a:solidFill>
              </a:defRPr>
            </a:pPr>
            <a:endParaRPr lang="en-US"/>
          </a:p>
        </c:txPr>
        <c:crossAx val="51983488"/>
        <c:crosses val="autoZero"/>
        <c:auto val="1"/>
        <c:lblAlgn val="ctr"/>
        <c:lblOffset val="100"/>
        <c:noMultiLvlLbl val="0"/>
      </c:catAx>
      <c:valAx>
        <c:axId val="51983488"/>
        <c:scaling>
          <c:orientation val="minMax"/>
        </c:scaling>
        <c:delete val="0"/>
        <c:axPos val="l"/>
        <c:majorGridlines>
          <c:spPr>
            <a:ln>
              <a:noFill/>
            </a:ln>
          </c:spPr>
        </c:majorGridlines>
        <c:title>
          <c:tx>
            <c:rich>
              <a:bodyPr rot="-5400000" vert="horz"/>
              <a:lstStyle/>
              <a:p>
                <a:pPr>
                  <a:defRPr>
                    <a:solidFill>
                      <a:srgbClr val="000090"/>
                    </a:solidFill>
                  </a:defRPr>
                </a:pPr>
                <a:r>
                  <a:rPr lang="en-US">
                    <a:solidFill>
                      <a:srgbClr val="000090"/>
                    </a:solidFill>
                  </a:rPr>
                  <a:t>Number of</a:t>
                </a:r>
                <a:r>
                  <a:rPr lang="en-US" baseline="0">
                    <a:solidFill>
                      <a:srgbClr val="000090"/>
                    </a:solidFill>
                  </a:rPr>
                  <a:t> Women</a:t>
                </a:r>
                <a:endParaRPr lang="en-US">
                  <a:solidFill>
                    <a:srgbClr val="000090"/>
                  </a:solidFill>
                </a:endParaRPr>
              </a:p>
            </c:rich>
          </c:tx>
          <c:overlay val="0"/>
        </c:title>
        <c:numFmt formatCode="#,##0" sourceLinked="1"/>
        <c:majorTickMark val="out"/>
        <c:minorTickMark val="none"/>
        <c:tickLblPos val="nextTo"/>
        <c:txPr>
          <a:bodyPr/>
          <a:lstStyle/>
          <a:p>
            <a:pPr>
              <a:defRPr>
                <a:solidFill>
                  <a:srgbClr val="000090"/>
                </a:solidFill>
              </a:defRPr>
            </a:pPr>
            <a:endParaRPr lang="en-US"/>
          </a:p>
        </c:txPr>
        <c:crossAx val="55344512"/>
        <c:crosses val="autoZero"/>
        <c:crossBetween val="between"/>
      </c:valAx>
      <c:spPr>
        <a:noFill/>
        <a:ln w="25400">
          <a:noFill/>
        </a:ln>
      </c:spPr>
    </c:plotArea>
    <c:plotVisOnly val="1"/>
    <c:dispBlanksAs val="gap"/>
    <c:showDLblsOverMax val="0"/>
  </c:chart>
  <c:printSettings>
    <c:headerFooter/>
    <c:pageMargins b="1" l="0.75" r="0.75" t="1" header="0.5" footer="0.5"/>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SSA Market for MgSO4</a:t>
            </a:r>
            <a:r>
              <a:rPr lang="en-US" baseline="0">
                <a:solidFill>
                  <a:srgbClr val="000090"/>
                </a:solidFill>
              </a:rPr>
              <a:t> (High vs. Low Case Scenarios)</a:t>
            </a:r>
            <a:endParaRPr lang="en-US">
              <a:solidFill>
                <a:srgbClr val="000090"/>
              </a:solidFill>
            </a:endParaRPr>
          </a:p>
        </c:rich>
      </c:tx>
      <c:overlay val="0"/>
    </c:title>
    <c:autoTitleDeleted val="0"/>
    <c:plotArea>
      <c:layout>
        <c:manualLayout>
          <c:layoutTarget val="inner"/>
          <c:xMode val="edge"/>
          <c:yMode val="edge"/>
          <c:x val="9.9341859724181802E-2"/>
          <c:y val="0.10523077560452899"/>
          <c:w val="0.865976059350963"/>
          <c:h val="0.78089241555980704"/>
        </c:manualLayout>
      </c:layout>
      <c:stockChart>
        <c:ser>
          <c:idx val="0"/>
          <c:order val="0"/>
          <c:tx>
            <c:strRef>
              <c:f>MgSO4!$AA$94</c:f>
              <c:strCache>
                <c:ptCount val="1"/>
                <c:pt idx="0">
                  <c:v> High Case</c:v>
                </c:pt>
              </c:strCache>
            </c:strRef>
          </c:tx>
          <c:spPr>
            <a:ln w="47625">
              <a:noFill/>
            </a:ln>
          </c:spPr>
          <c:marker>
            <c:symbol val="none"/>
          </c:marker>
          <c:dLbls>
            <c:txPr>
              <a:bodyPr/>
              <a:lstStyle/>
              <a:p>
                <a:pPr>
                  <a:defRPr>
                    <a:solidFill>
                      <a:srgbClr val="000090"/>
                    </a:solidFill>
                  </a:defRPr>
                </a:pPr>
                <a:endParaRPr lang="en-US"/>
              </a:p>
            </c:txPr>
            <c:dLblPos val="t"/>
            <c:showLegendKey val="0"/>
            <c:showVal val="1"/>
            <c:showCatName val="0"/>
            <c:showSerName val="1"/>
            <c:showPercent val="0"/>
            <c:showBubbleSize val="0"/>
            <c:separator>
</c:separator>
            <c:showLeaderLines val="0"/>
          </c:dLbls>
          <c:cat>
            <c:strRef>
              <c:f>MgSO4!$Z$95:$Z$100</c:f>
              <c:strCache>
                <c:ptCount val="6"/>
                <c:pt idx="0">
                  <c:v>Total Addressable Market for PE/E</c:v>
                </c:pt>
                <c:pt idx="1">
                  <c:v>Total Community Births </c:v>
                </c:pt>
                <c:pt idx="2">
                  <c:v>Total Facility Births </c:v>
                </c:pt>
                <c:pt idx="3">
                  <c:v>Total Facility Births w/o MgSO4 </c:v>
                </c:pt>
                <c:pt idx="4">
                  <c:v>Total Facility Births w MgSO4 </c:v>
                </c:pt>
                <c:pt idx="5">
                  <c:v>Total Additional Potential Market for MgSO4</c:v>
                </c:pt>
              </c:strCache>
            </c:strRef>
          </c:cat>
          <c:val>
            <c:numRef>
              <c:f>MgSO4!$AA$95:$AA$100</c:f>
              <c:numCache>
                <c:formatCode>#,##0</c:formatCode>
                <c:ptCount val="6"/>
                <c:pt idx="0">
                  <c:v>1011192</c:v>
                </c:pt>
                <c:pt idx="1">
                  <c:v>525819.84</c:v>
                </c:pt>
                <c:pt idx="2">
                  <c:v>485372.16000000003</c:v>
                </c:pt>
                <c:pt idx="3">
                  <c:v>116489.31840000005</c:v>
                </c:pt>
                <c:pt idx="4">
                  <c:v>368882.84159999999</c:v>
                </c:pt>
                <c:pt idx="5">
                  <c:v>642309.15840000007</c:v>
                </c:pt>
              </c:numCache>
            </c:numRef>
          </c:val>
          <c:smooth val="0"/>
        </c:ser>
        <c:ser>
          <c:idx val="1"/>
          <c:order val="1"/>
          <c:tx>
            <c:strRef>
              <c:f>MgSO4!$AB$94</c:f>
              <c:strCache>
                <c:ptCount val="1"/>
                <c:pt idx="0">
                  <c:v>Low Case </c:v>
                </c:pt>
              </c:strCache>
            </c:strRef>
          </c:tx>
          <c:spPr>
            <a:ln w="47625">
              <a:noFill/>
            </a:ln>
          </c:spPr>
          <c:marker>
            <c:symbol val="none"/>
          </c:marker>
          <c:dLbls>
            <c:txPr>
              <a:bodyPr/>
              <a:lstStyle/>
              <a:p>
                <a:pPr>
                  <a:defRPr>
                    <a:solidFill>
                      <a:srgbClr val="000090"/>
                    </a:solidFill>
                  </a:defRPr>
                </a:pPr>
                <a:endParaRPr lang="en-US"/>
              </a:p>
            </c:txPr>
            <c:dLblPos val="b"/>
            <c:showLegendKey val="0"/>
            <c:showVal val="1"/>
            <c:showCatName val="0"/>
            <c:showSerName val="1"/>
            <c:showPercent val="0"/>
            <c:showBubbleSize val="0"/>
            <c:separator>
</c:separator>
            <c:showLeaderLines val="0"/>
          </c:dLbls>
          <c:cat>
            <c:strRef>
              <c:f>MgSO4!$Z$95:$Z$100</c:f>
              <c:strCache>
                <c:ptCount val="6"/>
                <c:pt idx="0">
                  <c:v>Total Addressable Market for PE/E</c:v>
                </c:pt>
                <c:pt idx="1">
                  <c:v>Total Community Births </c:v>
                </c:pt>
                <c:pt idx="2">
                  <c:v>Total Facility Births </c:v>
                </c:pt>
                <c:pt idx="3">
                  <c:v>Total Facility Births w/o MgSO4 </c:v>
                </c:pt>
                <c:pt idx="4">
                  <c:v>Total Facility Births w MgSO4 </c:v>
                </c:pt>
                <c:pt idx="5">
                  <c:v>Total Additional Potential Market for MgSO4</c:v>
                </c:pt>
              </c:strCache>
            </c:strRef>
          </c:cat>
          <c:val>
            <c:numRef>
              <c:f>MgSO4!$AB$95:$AB$100</c:f>
              <c:numCache>
                <c:formatCode>#,##0</c:formatCode>
                <c:ptCount val="6"/>
                <c:pt idx="0">
                  <c:v>361140</c:v>
                </c:pt>
                <c:pt idx="1">
                  <c:v>187792.8</c:v>
                </c:pt>
                <c:pt idx="2">
                  <c:v>173347.20000000001</c:v>
                </c:pt>
                <c:pt idx="3">
                  <c:v>41603.328000000009</c:v>
                </c:pt>
                <c:pt idx="4">
                  <c:v>131743.872</c:v>
                </c:pt>
                <c:pt idx="5">
                  <c:v>229396.128</c:v>
                </c:pt>
              </c:numCache>
            </c:numRef>
          </c:val>
          <c:smooth val="0"/>
        </c:ser>
        <c:ser>
          <c:idx val="2"/>
          <c:order val="2"/>
          <c:tx>
            <c:strRef>
              <c:f>MgSO4!$AC$94</c:f>
              <c:strCache>
                <c:ptCount val="1"/>
                <c:pt idx="0">
                  <c:v>Difference</c:v>
                </c:pt>
              </c:strCache>
            </c:strRef>
          </c:tx>
          <c:spPr>
            <a:ln w="47625">
              <a:noFill/>
            </a:ln>
          </c:spPr>
          <c:marker>
            <c:symbol val="dot"/>
            <c:size val="3"/>
          </c:marker>
          <c:dLbls>
            <c:txPr>
              <a:bodyPr/>
              <a:lstStyle/>
              <a:p>
                <a:pPr>
                  <a:defRPr>
                    <a:solidFill>
                      <a:srgbClr val="000090"/>
                    </a:solidFill>
                  </a:defRPr>
                </a:pPr>
                <a:endParaRPr lang="en-US"/>
              </a:p>
            </c:txPr>
            <c:dLblPos val="r"/>
            <c:showLegendKey val="0"/>
            <c:showVal val="1"/>
            <c:showCatName val="0"/>
            <c:showSerName val="1"/>
            <c:showPercent val="0"/>
            <c:showBubbleSize val="0"/>
            <c:separator>
</c:separator>
            <c:showLeaderLines val="0"/>
          </c:dLbls>
          <c:cat>
            <c:strRef>
              <c:f>MgSO4!$Z$95:$Z$100</c:f>
              <c:strCache>
                <c:ptCount val="6"/>
                <c:pt idx="0">
                  <c:v>Total Addressable Market for PE/E</c:v>
                </c:pt>
                <c:pt idx="1">
                  <c:v>Total Community Births </c:v>
                </c:pt>
                <c:pt idx="2">
                  <c:v>Total Facility Births </c:v>
                </c:pt>
                <c:pt idx="3">
                  <c:v>Total Facility Births w/o MgSO4 </c:v>
                </c:pt>
                <c:pt idx="4">
                  <c:v>Total Facility Births w MgSO4 </c:v>
                </c:pt>
                <c:pt idx="5">
                  <c:v>Total Additional Potential Market for MgSO4</c:v>
                </c:pt>
              </c:strCache>
            </c:strRef>
          </c:cat>
          <c:val>
            <c:numRef>
              <c:f>MgSO4!$AC$95:$AC$100</c:f>
              <c:numCache>
                <c:formatCode>#,##0</c:formatCode>
                <c:ptCount val="6"/>
                <c:pt idx="0">
                  <c:v>650052</c:v>
                </c:pt>
                <c:pt idx="1">
                  <c:v>338027.04</c:v>
                </c:pt>
                <c:pt idx="2">
                  <c:v>312024.96000000002</c:v>
                </c:pt>
                <c:pt idx="3">
                  <c:v>74885.990400000039</c:v>
                </c:pt>
                <c:pt idx="4">
                  <c:v>237138.96959999998</c:v>
                </c:pt>
                <c:pt idx="5">
                  <c:v>412913.03040000005</c:v>
                </c:pt>
              </c:numCache>
            </c:numRef>
          </c:val>
          <c:smooth val="0"/>
        </c:ser>
        <c:dLbls>
          <c:showLegendKey val="0"/>
          <c:showVal val="0"/>
          <c:showCatName val="0"/>
          <c:showSerName val="0"/>
          <c:showPercent val="0"/>
          <c:showBubbleSize val="0"/>
        </c:dLbls>
        <c:hiLowLines>
          <c:spPr>
            <a:ln w="127000" cap="rnd">
              <a:solidFill>
                <a:srgbClr val="FF0000"/>
              </a:solidFill>
              <a:round/>
            </a:ln>
          </c:spPr>
        </c:hiLowLines>
        <c:axId val="52011392"/>
        <c:axId val="52012928"/>
      </c:stockChart>
      <c:catAx>
        <c:axId val="52011392"/>
        <c:scaling>
          <c:orientation val="minMax"/>
        </c:scaling>
        <c:delete val="0"/>
        <c:axPos val="b"/>
        <c:majorTickMark val="out"/>
        <c:minorTickMark val="none"/>
        <c:tickLblPos val="nextTo"/>
        <c:txPr>
          <a:bodyPr/>
          <a:lstStyle/>
          <a:p>
            <a:pPr>
              <a:defRPr>
                <a:solidFill>
                  <a:srgbClr val="000090"/>
                </a:solidFill>
              </a:defRPr>
            </a:pPr>
            <a:endParaRPr lang="en-US"/>
          </a:p>
        </c:txPr>
        <c:crossAx val="52012928"/>
        <c:crosses val="autoZero"/>
        <c:auto val="1"/>
        <c:lblAlgn val="ctr"/>
        <c:lblOffset val="100"/>
        <c:noMultiLvlLbl val="0"/>
      </c:catAx>
      <c:valAx>
        <c:axId val="52012928"/>
        <c:scaling>
          <c:orientation val="minMax"/>
        </c:scaling>
        <c:delete val="0"/>
        <c:axPos val="l"/>
        <c:majorGridlines>
          <c:spPr>
            <a:ln>
              <a:noFill/>
            </a:ln>
          </c:spPr>
        </c:majorGridlines>
        <c:title>
          <c:tx>
            <c:rich>
              <a:bodyPr rot="-5400000" vert="horz"/>
              <a:lstStyle/>
              <a:p>
                <a:pPr>
                  <a:defRPr>
                    <a:solidFill>
                      <a:srgbClr val="000090"/>
                    </a:solidFill>
                  </a:defRPr>
                </a:pPr>
                <a:r>
                  <a:rPr lang="en-US">
                    <a:solidFill>
                      <a:srgbClr val="000090"/>
                    </a:solidFill>
                  </a:rPr>
                  <a:t>Number of Women</a:t>
                </a:r>
              </a:p>
            </c:rich>
          </c:tx>
          <c:overlay val="0"/>
        </c:title>
        <c:numFmt formatCode="#,##0" sourceLinked="1"/>
        <c:majorTickMark val="out"/>
        <c:minorTickMark val="none"/>
        <c:tickLblPos val="nextTo"/>
        <c:txPr>
          <a:bodyPr/>
          <a:lstStyle/>
          <a:p>
            <a:pPr>
              <a:defRPr>
                <a:solidFill>
                  <a:srgbClr val="000090"/>
                </a:solidFill>
              </a:defRPr>
            </a:pPr>
            <a:endParaRPr lang="en-US"/>
          </a:p>
        </c:txPr>
        <c:crossAx val="52011392"/>
        <c:crosses val="autoZero"/>
        <c:crossBetween val="between"/>
      </c:valAx>
    </c:plotArea>
    <c:plotVisOnly val="1"/>
    <c:dispBlanksAs val="gap"/>
    <c:showDLblsOverMax val="0"/>
  </c:chart>
  <c:printSettings>
    <c:headerFooter/>
    <c:pageMargins b="1" l="0.75" r="0.75" t="1" header="0.5" footer="0.5"/>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SSA Market for MgSO4 (Difference between High and Low Case Scenarios)</a:t>
            </a:r>
          </a:p>
        </c:rich>
      </c:tx>
      <c:overlay val="0"/>
    </c:title>
    <c:autoTitleDeleted val="0"/>
    <c:plotArea>
      <c:layout/>
      <c:barChart>
        <c:barDir val="col"/>
        <c:grouping val="stacked"/>
        <c:varyColors val="0"/>
        <c:ser>
          <c:idx val="0"/>
          <c:order val="0"/>
          <c:tx>
            <c:strRef>
              <c:f>MgSO4!$AA$86</c:f>
              <c:strCache>
                <c:ptCount val="1"/>
                <c:pt idx="0">
                  <c:v>Make White</c:v>
                </c:pt>
              </c:strCache>
            </c:strRef>
          </c:tx>
          <c:spPr>
            <a:noFill/>
            <a:ln>
              <a:noFill/>
            </a:ln>
            <a:effectLst/>
          </c:spPr>
          <c:invertIfNegative val="0"/>
          <c:cat>
            <c:strRef>
              <c:f>MgSO4!$Z$87:$Z$92</c:f>
              <c:strCache>
                <c:ptCount val="6"/>
                <c:pt idx="0">
                  <c:v>Total Addressable Market for PE/E</c:v>
                </c:pt>
                <c:pt idx="1">
                  <c:v>Total Community Births </c:v>
                </c:pt>
                <c:pt idx="2">
                  <c:v>Total Facility Births </c:v>
                </c:pt>
                <c:pt idx="3">
                  <c:v>Total Facility Births w/o MgSO4 </c:v>
                </c:pt>
                <c:pt idx="4">
                  <c:v>Total Facility Births w MgSO4 </c:v>
                </c:pt>
                <c:pt idx="5">
                  <c:v>Total Additional Potential Market for MgSO4</c:v>
                </c:pt>
              </c:strCache>
            </c:strRef>
          </c:cat>
          <c:val>
            <c:numRef>
              <c:f>MgSO4!$AA$87:$AA$92</c:f>
              <c:numCache>
                <c:formatCode>#,##0</c:formatCode>
                <c:ptCount val="6"/>
                <c:pt idx="1">
                  <c:v>312024.96000000002</c:v>
                </c:pt>
                <c:pt idx="3">
                  <c:v>131743.872</c:v>
                </c:pt>
                <c:pt idx="5">
                  <c:v>237138.96959999998</c:v>
                </c:pt>
              </c:numCache>
            </c:numRef>
          </c:val>
        </c:ser>
        <c:ser>
          <c:idx val="1"/>
          <c:order val="1"/>
          <c:tx>
            <c:strRef>
              <c:f>MgSO4!$AB$86</c:f>
              <c:strCache>
                <c:ptCount val="1"/>
                <c:pt idx="0">
                  <c:v>Use Drivers</c:v>
                </c:pt>
              </c:strCache>
            </c:strRef>
          </c:tx>
          <c:spPr>
            <a:solidFill>
              <a:srgbClr val="00FF00"/>
            </a:solidFill>
          </c:spPr>
          <c:invertIfNegative val="0"/>
          <c:dLbls>
            <c:dLbl>
              <c:idx val="1"/>
              <c:layout>
                <c:manualLayout>
                  <c:x val="-3.7736159445491001E-3"/>
                  <c:y val="-0.19224807126381899"/>
                </c:manualLayout>
              </c:layout>
              <c:dLblPos val="ctr"/>
              <c:showLegendKey val="0"/>
              <c:showVal val="1"/>
              <c:showCatName val="0"/>
              <c:showSerName val="0"/>
              <c:showPercent val="0"/>
              <c:showBubbleSize val="0"/>
            </c:dLbl>
            <c:dLbl>
              <c:idx val="3"/>
              <c:layout>
                <c:manualLayout>
                  <c:x val="-1.88679245283026E-3"/>
                  <c:y val="-5.35714330023353E-2"/>
                </c:manualLayout>
              </c:layout>
              <c:dLblPos val="ctr"/>
              <c:showLegendKey val="0"/>
              <c:showVal val="1"/>
              <c:showCatName val="0"/>
              <c:showSerName val="0"/>
              <c:showPercent val="0"/>
              <c:showBubbleSize val="0"/>
            </c:dLbl>
            <c:dLbl>
              <c:idx val="5"/>
              <c:layout>
                <c:manualLayout>
                  <c:x val="-2.5472743008297499E-4"/>
                  <c:y val="-0.234487791298815"/>
                </c:manualLayout>
              </c:layout>
              <c:dLblPos val="ctr"/>
              <c:showLegendKey val="0"/>
              <c:showVal val="1"/>
              <c:showCatName val="0"/>
              <c:showSerName val="0"/>
              <c:showPercent val="0"/>
              <c:showBubbleSize val="0"/>
            </c:dLbl>
            <c:txPr>
              <a:bodyPr/>
              <a:lstStyle/>
              <a:p>
                <a:pPr>
                  <a:defRPr>
                    <a:solidFill>
                      <a:srgbClr val="000090"/>
                    </a:solidFill>
                  </a:defRPr>
                </a:pPr>
                <a:endParaRPr lang="en-US"/>
              </a:p>
            </c:txPr>
            <c:dLblPos val="ctr"/>
            <c:showLegendKey val="0"/>
            <c:showVal val="1"/>
            <c:showCatName val="0"/>
            <c:showSerName val="0"/>
            <c:showPercent val="0"/>
            <c:showBubbleSize val="0"/>
            <c:showLeaderLines val="0"/>
          </c:dLbls>
          <c:cat>
            <c:strRef>
              <c:f>MgSO4!$Z$87:$Z$92</c:f>
              <c:strCache>
                <c:ptCount val="6"/>
                <c:pt idx="0">
                  <c:v>Total Addressable Market for PE/E</c:v>
                </c:pt>
                <c:pt idx="1">
                  <c:v>Total Community Births </c:v>
                </c:pt>
                <c:pt idx="2">
                  <c:v>Total Facility Births </c:v>
                </c:pt>
                <c:pt idx="3">
                  <c:v>Total Facility Births w/o MgSO4 </c:v>
                </c:pt>
                <c:pt idx="4">
                  <c:v>Total Facility Births w MgSO4 </c:v>
                </c:pt>
                <c:pt idx="5">
                  <c:v>Total Additional Potential Market for MgSO4</c:v>
                </c:pt>
              </c:strCache>
            </c:strRef>
          </c:cat>
          <c:val>
            <c:numRef>
              <c:f>MgSO4!$AB$87:$AB$92</c:f>
              <c:numCache>
                <c:formatCode>#,##0</c:formatCode>
                <c:ptCount val="6"/>
                <c:pt idx="1">
                  <c:v>338027.04</c:v>
                </c:pt>
                <c:pt idx="3">
                  <c:v>74885.990400000039</c:v>
                </c:pt>
                <c:pt idx="5">
                  <c:v>412913.03040000005</c:v>
                </c:pt>
              </c:numCache>
            </c:numRef>
          </c:val>
        </c:ser>
        <c:ser>
          <c:idx val="2"/>
          <c:order val="2"/>
          <c:tx>
            <c:strRef>
              <c:f>MgSO4!$AC$86</c:f>
              <c:strCache>
                <c:ptCount val="1"/>
                <c:pt idx="0">
                  <c:v>Use Tools</c:v>
                </c:pt>
              </c:strCache>
            </c:strRef>
          </c:tx>
          <c:spPr>
            <a:solidFill>
              <a:srgbClr val="0080FF"/>
            </a:solidFill>
          </c:spPr>
          <c:invertIfNegative val="0"/>
          <c:dLbls>
            <c:dLbl>
              <c:idx val="0"/>
              <c:layout>
                <c:manualLayout>
                  <c:x val="1.88680797227455E-3"/>
                  <c:y val="-0.35047959914101601"/>
                </c:manualLayout>
              </c:layout>
              <c:showLegendKey val="0"/>
              <c:showVal val="1"/>
              <c:showCatName val="0"/>
              <c:showSerName val="0"/>
              <c:showPercent val="0"/>
              <c:showBubbleSize val="0"/>
            </c:dLbl>
            <c:dLbl>
              <c:idx val="2"/>
              <c:layout>
                <c:manualLayout>
                  <c:x val="-1.8868079722746099E-3"/>
                  <c:y val="-0.179017139902967"/>
                </c:manualLayout>
              </c:layout>
              <c:showLegendKey val="0"/>
              <c:showVal val="1"/>
              <c:showCatName val="0"/>
              <c:showSerName val="0"/>
              <c:showPercent val="0"/>
              <c:showBubbleSize val="0"/>
            </c:dLbl>
            <c:dLbl>
              <c:idx val="4"/>
              <c:layout>
                <c:manualLayout>
                  <c:x val="0"/>
                  <c:y val="-0.13489938757655301"/>
                </c:manualLayout>
              </c:layout>
              <c:showLegendKey val="0"/>
              <c:showVal val="1"/>
              <c:showCatName val="0"/>
              <c:showSerName val="0"/>
              <c:showPercent val="0"/>
              <c:showBubbleSize val="0"/>
            </c:dLbl>
            <c:txPr>
              <a:bodyPr/>
              <a:lstStyle/>
              <a:p>
                <a:pPr>
                  <a:defRPr>
                    <a:solidFill>
                      <a:srgbClr val="000090"/>
                    </a:solidFill>
                  </a:defRPr>
                </a:pPr>
                <a:endParaRPr lang="en-US"/>
              </a:p>
            </c:txPr>
            <c:showLegendKey val="0"/>
            <c:showVal val="1"/>
            <c:showCatName val="0"/>
            <c:showSerName val="0"/>
            <c:showPercent val="0"/>
            <c:showBubbleSize val="0"/>
            <c:showLeaderLines val="0"/>
          </c:dLbls>
          <c:cat>
            <c:strRef>
              <c:f>MgSO4!$Z$87:$Z$92</c:f>
              <c:strCache>
                <c:ptCount val="6"/>
                <c:pt idx="0">
                  <c:v>Total Addressable Market for PE/E</c:v>
                </c:pt>
                <c:pt idx="1">
                  <c:v>Total Community Births </c:v>
                </c:pt>
                <c:pt idx="2">
                  <c:v>Total Facility Births </c:v>
                </c:pt>
                <c:pt idx="3">
                  <c:v>Total Facility Births w/o MgSO4 </c:v>
                </c:pt>
                <c:pt idx="4">
                  <c:v>Total Facility Births w MgSO4 </c:v>
                </c:pt>
                <c:pt idx="5">
                  <c:v>Total Additional Potential Market for MgSO4</c:v>
                </c:pt>
              </c:strCache>
            </c:strRef>
          </c:cat>
          <c:val>
            <c:numRef>
              <c:f>MgSO4!$AC$87:$AC$92</c:f>
              <c:numCache>
                <c:formatCode>#,##0</c:formatCode>
                <c:ptCount val="6"/>
                <c:pt idx="0">
                  <c:v>650052</c:v>
                </c:pt>
                <c:pt idx="2">
                  <c:v>312024.96000000002</c:v>
                </c:pt>
                <c:pt idx="4">
                  <c:v>237138.96959999998</c:v>
                </c:pt>
              </c:numCache>
            </c:numRef>
          </c:val>
        </c:ser>
        <c:dLbls>
          <c:showLegendKey val="0"/>
          <c:showVal val="0"/>
          <c:showCatName val="0"/>
          <c:showSerName val="0"/>
          <c:showPercent val="0"/>
          <c:showBubbleSize val="0"/>
        </c:dLbls>
        <c:gapWidth val="150"/>
        <c:overlap val="100"/>
        <c:axId val="52130176"/>
        <c:axId val="52131712"/>
      </c:barChart>
      <c:catAx>
        <c:axId val="52130176"/>
        <c:scaling>
          <c:orientation val="minMax"/>
        </c:scaling>
        <c:delete val="0"/>
        <c:axPos val="b"/>
        <c:majorTickMark val="out"/>
        <c:minorTickMark val="none"/>
        <c:tickLblPos val="nextTo"/>
        <c:txPr>
          <a:bodyPr/>
          <a:lstStyle/>
          <a:p>
            <a:pPr>
              <a:defRPr>
                <a:solidFill>
                  <a:srgbClr val="000090"/>
                </a:solidFill>
              </a:defRPr>
            </a:pPr>
            <a:endParaRPr lang="en-US"/>
          </a:p>
        </c:txPr>
        <c:crossAx val="52131712"/>
        <c:crosses val="autoZero"/>
        <c:auto val="1"/>
        <c:lblAlgn val="ctr"/>
        <c:lblOffset val="100"/>
        <c:noMultiLvlLbl val="0"/>
      </c:catAx>
      <c:valAx>
        <c:axId val="52131712"/>
        <c:scaling>
          <c:orientation val="minMax"/>
        </c:scaling>
        <c:delete val="0"/>
        <c:axPos val="l"/>
        <c:title>
          <c:tx>
            <c:rich>
              <a:bodyPr rot="-5400000" vert="horz"/>
              <a:lstStyle/>
              <a:p>
                <a:pPr>
                  <a:defRPr>
                    <a:solidFill>
                      <a:srgbClr val="000090"/>
                    </a:solidFill>
                  </a:defRPr>
                </a:pPr>
                <a:r>
                  <a:rPr lang="en-US">
                    <a:solidFill>
                      <a:srgbClr val="000090"/>
                    </a:solidFill>
                  </a:rPr>
                  <a:t>Number of Women</a:t>
                </a:r>
              </a:p>
            </c:rich>
          </c:tx>
          <c:overlay val="0"/>
        </c:title>
        <c:numFmt formatCode="#,##0" sourceLinked="1"/>
        <c:majorTickMark val="out"/>
        <c:minorTickMark val="none"/>
        <c:tickLblPos val="nextTo"/>
        <c:txPr>
          <a:bodyPr/>
          <a:lstStyle/>
          <a:p>
            <a:pPr>
              <a:defRPr>
                <a:solidFill>
                  <a:srgbClr val="000090"/>
                </a:solidFill>
              </a:defRPr>
            </a:pPr>
            <a:endParaRPr lang="en-US"/>
          </a:p>
        </c:txPr>
        <c:crossAx val="52130176"/>
        <c:crosses val="autoZero"/>
        <c:crossBetween val="between"/>
      </c:valAx>
    </c:plotArea>
    <c:plotVisOnly val="1"/>
    <c:dispBlanksAs val="gap"/>
    <c:showDLblsOverMax val="0"/>
  </c:chart>
  <c:printSettings>
    <c:headerFooter/>
    <c:pageMargins b="1" l="0.75" r="0.75"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SEA Market for MgSO4 (Difference between High and Low Case Scenarios)</a:t>
            </a:r>
          </a:p>
        </c:rich>
      </c:tx>
      <c:overlay val="0"/>
    </c:title>
    <c:autoTitleDeleted val="0"/>
    <c:plotArea>
      <c:layout/>
      <c:barChart>
        <c:barDir val="col"/>
        <c:grouping val="stacked"/>
        <c:varyColors val="0"/>
        <c:ser>
          <c:idx val="0"/>
          <c:order val="0"/>
          <c:tx>
            <c:strRef>
              <c:f>MgSO4!$AA$103</c:f>
              <c:strCache>
                <c:ptCount val="1"/>
                <c:pt idx="0">
                  <c:v>Make White</c:v>
                </c:pt>
              </c:strCache>
            </c:strRef>
          </c:tx>
          <c:spPr>
            <a:noFill/>
            <a:ln>
              <a:noFill/>
            </a:ln>
            <a:effectLst/>
          </c:spPr>
          <c:invertIfNegative val="0"/>
          <c:cat>
            <c:strRef>
              <c:f>MgSO4!$Z$104:$Z$109</c:f>
              <c:strCache>
                <c:ptCount val="6"/>
                <c:pt idx="0">
                  <c:v>Total Addressable Market for PE/E</c:v>
                </c:pt>
                <c:pt idx="1">
                  <c:v>Total Community Births </c:v>
                </c:pt>
                <c:pt idx="2">
                  <c:v>Total Facility Births </c:v>
                </c:pt>
                <c:pt idx="3">
                  <c:v>Total Facility Births w/o MgSO4 </c:v>
                </c:pt>
                <c:pt idx="4">
                  <c:v>Total Facility Births w MgSO4 </c:v>
                </c:pt>
                <c:pt idx="5">
                  <c:v>Total Additional Potential Market for MgSO4</c:v>
                </c:pt>
              </c:strCache>
            </c:strRef>
          </c:cat>
          <c:val>
            <c:numRef>
              <c:f>MgSO4!$AA$104:$AA$109</c:f>
              <c:numCache>
                <c:formatCode>#,##0</c:formatCode>
                <c:ptCount val="6"/>
                <c:pt idx="1">
                  <c:v>92093.759999999937</c:v>
                </c:pt>
                <c:pt idx="3">
                  <c:v>69991.257599999924</c:v>
                </c:pt>
                <c:pt idx="5">
                  <c:v>69991.257599999924</c:v>
                </c:pt>
              </c:numCache>
            </c:numRef>
          </c:val>
        </c:ser>
        <c:ser>
          <c:idx val="1"/>
          <c:order val="1"/>
          <c:tx>
            <c:strRef>
              <c:f>MgSO4!$AB$103</c:f>
              <c:strCache>
                <c:ptCount val="1"/>
                <c:pt idx="0">
                  <c:v>Use Drivers</c:v>
                </c:pt>
              </c:strCache>
            </c:strRef>
          </c:tx>
          <c:spPr>
            <a:solidFill>
              <a:srgbClr val="00FF00"/>
            </a:solidFill>
          </c:spPr>
          <c:invertIfNegative val="0"/>
          <c:dLbls>
            <c:dLbl>
              <c:idx val="1"/>
              <c:layout>
                <c:manualLayout>
                  <c:x val="-1.88680772978127E-3"/>
                  <c:y val="-0.19093394575677999"/>
                </c:manualLayout>
              </c:layout>
              <c:showLegendKey val="0"/>
              <c:showVal val="1"/>
              <c:showCatName val="0"/>
              <c:showSerName val="0"/>
              <c:showPercent val="0"/>
              <c:showBubbleSize val="0"/>
            </c:dLbl>
            <c:dLbl>
              <c:idx val="3"/>
              <c:layout>
                <c:manualLayout>
                  <c:x val="6.9181590745471504E-17"/>
                  <c:y val="-5.4878048780487798E-2"/>
                </c:manualLayout>
              </c:layout>
              <c:showLegendKey val="0"/>
              <c:showVal val="1"/>
              <c:showCatName val="0"/>
              <c:showSerName val="0"/>
              <c:showPercent val="0"/>
              <c:showBubbleSize val="0"/>
            </c:dLbl>
            <c:dLbl>
              <c:idx val="5"/>
              <c:layout>
                <c:manualLayout>
                  <c:x val="1.88679245283019E-3"/>
                  <c:y val="-0.219512195121951"/>
                </c:manualLayout>
              </c:layout>
              <c:showLegendKey val="0"/>
              <c:showVal val="1"/>
              <c:showCatName val="0"/>
              <c:showSerName val="0"/>
              <c:showPercent val="0"/>
              <c:showBubbleSize val="0"/>
            </c:dLbl>
            <c:txPr>
              <a:bodyPr/>
              <a:lstStyle/>
              <a:p>
                <a:pPr>
                  <a:defRPr>
                    <a:solidFill>
                      <a:srgbClr val="000090"/>
                    </a:solidFill>
                  </a:defRPr>
                </a:pPr>
                <a:endParaRPr lang="en-US"/>
              </a:p>
            </c:txPr>
            <c:showLegendKey val="0"/>
            <c:showVal val="1"/>
            <c:showCatName val="0"/>
            <c:showSerName val="0"/>
            <c:showPercent val="0"/>
            <c:showBubbleSize val="0"/>
            <c:showLeaderLines val="0"/>
          </c:dLbls>
          <c:cat>
            <c:strRef>
              <c:f>MgSO4!$Z$104:$Z$109</c:f>
              <c:strCache>
                <c:ptCount val="6"/>
                <c:pt idx="0">
                  <c:v>Total Addressable Market for PE/E</c:v>
                </c:pt>
                <c:pt idx="1">
                  <c:v>Total Community Births </c:v>
                </c:pt>
                <c:pt idx="2">
                  <c:v>Total Facility Births </c:v>
                </c:pt>
                <c:pt idx="3">
                  <c:v>Total Facility Births w/o MgSO4 </c:v>
                </c:pt>
                <c:pt idx="4">
                  <c:v>Total Facility Births w MgSO4 </c:v>
                </c:pt>
                <c:pt idx="5">
                  <c:v>Total Additional Potential Market for MgSO4</c:v>
                </c:pt>
              </c:strCache>
            </c:strRef>
          </c:cat>
          <c:val>
            <c:numRef>
              <c:f>MgSO4!$AB$104:$AB$109</c:f>
              <c:numCache>
                <c:formatCode>#,##0</c:formatCode>
                <c:ptCount val="6"/>
                <c:pt idx="1">
                  <c:v>117210.24000000001</c:v>
                </c:pt>
                <c:pt idx="3">
                  <c:v>22102.502400000005</c:v>
                </c:pt>
                <c:pt idx="5">
                  <c:v>139312.74240000002</c:v>
                </c:pt>
              </c:numCache>
            </c:numRef>
          </c:val>
        </c:ser>
        <c:ser>
          <c:idx val="2"/>
          <c:order val="2"/>
          <c:tx>
            <c:strRef>
              <c:f>MgSO4!$AC$103</c:f>
              <c:strCache>
                <c:ptCount val="1"/>
                <c:pt idx="0">
                  <c:v>Use Tools</c:v>
                </c:pt>
              </c:strCache>
            </c:strRef>
          </c:tx>
          <c:spPr>
            <a:solidFill>
              <a:srgbClr val="0080FF"/>
            </a:solidFill>
          </c:spPr>
          <c:invertIfNegative val="0"/>
          <c:dLbls>
            <c:dLbl>
              <c:idx val="0"/>
              <c:layout>
                <c:manualLayout>
                  <c:x val="-1.88680772978127E-3"/>
                  <c:y val="-0.30835798934224101"/>
                </c:manualLayout>
              </c:layout>
              <c:showLegendKey val="0"/>
              <c:showVal val="1"/>
              <c:showCatName val="0"/>
              <c:showSerName val="0"/>
              <c:showPercent val="0"/>
              <c:showBubbleSize val="0"/>
            </c:dLbl>
            <c:dLbl>
              <c:idx val="2"/>
              <c:layout>
                <c:manualLayout>
                  <c:x val="2.2460221977833599E-3"/>
                  <c:y val="-0.15539549033643499"/>
                </c:manualLayout>
              </c:layout>
              <c:showLegendKey val="0"/>
              <c:showVal val="1"/>
              <c:showCatName val="0"/>
              <c:showSerName val="0"/>
              <c:showPercent val="0"/>
              <c:showBubbleSize val="0"/>
            </c:dLbl>
            <c:dLbl>
              <c:idx val="4"/>
              <c:layout>
                <c:manualLayout>
                  <c:x val="0"/>
                  <c:y val="-0.133007038892866"/>
                </c:manualLayout>
              </c:layout>
              <c:showLegendKey val="0"/>
              <c:showVal val="1"/>
              <c:showCatName val="0"/>
              <c:showSerName val="0"/>
              <c:showPercent val="0"/>
              <c:showBubbleSize val="0"/>
            </c:dLbl>
            <c:txPr>
              <a:bodyPr/>
              <a:lstStyle/>
              <a:p>
                <a:pPr>
                  <a:defRPr>
                    <a:solidFill>
                      <a:srgbClr val="000090"/>
                    </a:solidFill>
                  </a:defRPr>
                </a:pPr>
                <a:endParaRPr lang="en-US"/>
              </a:p>
            </c:txPr>
            <c:showLegendKey val="0"/>
            <c:showVal val="1"/>
            <c:showCatName val="0"/>
            <c:showSerName val="0"/>
            <c:showPercent val="0"/>
            <c:showBubbleSize val="0"/>
            <c:showLeaderLines val="0"/>
          </c:dLbls>
          <c:cat>
            <c:strRef>
              <c:f>MgSO4!$Z$104:$Z$109</c:f>
              <c:strCache>
                <c:ptCount val="6"/>
                <c:pt idx="0">
                  <c:v>Total Addressable Market for PE/E</c:v>
                </c:pt>
                <c:pt idx="1">
                  <c:v>Total Community Births </c:v>
                </c:pt>
                <c:pt idx="2">
                  <c:v>Total Facility Births </c:v>
                </c:pt>
                <c:pt idx="3">
                  <c:v>Total Facility Births w/o MgSO4 </c:v>
                </c:pt>
                <c:pt idx="4">
                  <c:v>Total Facility Births w MgSO4 </c:v>
                </c:pt>
                <c:pt idx="5">
                  <c:v>Total Additional Potential Market for MgSO4</c:v>
                </c:pt>
              </c:strCache>
            </c:strRef>
          </c:cat>
          <c:val>
            <c:numRef>
              <c:f>MgSO4!$AC$104:$AC$109</c:f>
              <c:numCache>
                <c:formatCode>#,##0</c:formatCode>
                <c:ptCount val="6"/>
                <c:pt idx="0">
                  <c:v>209303.99999999994</c:v>
                </c:pt>
                <c:pt idx="2">
                  <c:v>92093.759999999937</c:v>
                </c:pt>
                <c:pt idx="4">
                  <c:v>69991.257599999924</c:v>
                </c:pt>
              </c:numCache>
            </c:numRef>
          </c:val>
        </c:ser>
        <c:dLbls>
          <c:showLegendKey val="0"/>
          <c:showVal val="0"/>
          <c:showCatName val="0"/>
          <c:showSerName val="0"/>
          <c:showPercent val="0"/>
          <c:showBubbleSize val="0"/>
        </c:dLbls>
        <c:gapWidth val="150"/>
        <c:overlap val="100"/>
        <c:axId val="52048256"/>
        <c:axId val="52049792"/>
      </c:barChart>
      <c:catAx>
        <c:axId val="52048256"/>
        <c:scaling>
          <c:orientation val="minMax"/>
        </c:scaling>
        <c:delete val="0"/>
        <c:axPos val="b"/>
        <c:majorTickMark val="out"/>
        <c:minorTickMark val="none"/>
        <c:tickLblPos val="nextTo"/>
        <c:txPr>
          <a:bodyPr/>
          <a:lstStyle/>
          <a:p>
            <a:pPr>
              <a:defRPr>
                <a:solidFill>
                  <a:srgbClr val="000090"/>
                </a:solidFill>
              </a:defRPr>
            </a:pPr>
            <a:endParaRPr lang="en-US"/>
          </a:p>
        </c:txPr>
        <c:crossAx val="52049792"/>
        <c:crosses val="autoZero"/>
        <c:auto val="1"/>
        <c:lblAlgn val="ctr"/>
        <c:lblOffset val="100"/>
        <c:noMultiLvlLbl val="0"/>
      </c:catAx>
      <c:valAx>
        <c:axId val="52049792"/>
        <c:scaling>
          <c:orientation val="minMax"/>
        </c:scaling>
        <c:delete val="0"/>
        <c:axPos val="l"/>
        <c:title>
          <c:tx>
            <c:rich>
              <a:bodyPr rot="-5400000" vert="horz"/>
              <a:lstStyle/>
              <a:p>
                <a:pPr>
                  <a:defRPr>
                    <a:solidFill>
                      <a:srgbClr val="000090"/>
                    </a:solidFill>
                  </a:defRPr>
                </a:pPr>
                <a:r>
                  <a:rPr lang="en-US">
                    <a:solidFill>
                      <a:srgbClr val="000090"/>
                    </a:solidFill>
                  </a:rPr>
                  <a:t>Number of Women</a:t>
                </a:r>
              </a:p>
            </c:rich>
          </c:tx>
          <c:overlay val="0"/>
        </c:title>
        <c:numFmt formatCode="#,##0" sourceLinked="1"/>
        <c:majorTickMark val="out"/>
        <c:minorTickMark val="none"/>
        <c:tickLblPos val="nextTo"/>
        <c:txPr>
          <a:bodyPr/>
          <a:lstStyle/>
          <a:p>
            <a:pPr>
              <a:defRPr>
                <a:solidFill>
                  <a:srgbClr val="000090"/>
                </a:solidFill>
              </a:defRPr>
            </a:pPr>
            <a:endParaRPr lang="en-US"/>
          </a:p>
        </c:txPr>
        <c:crossAx val="52048256"/>
        <c:crosses val="autoZero"/>
        <c:crossBetween val="between"/>
      </c:valAx>
    </c:plotArea>
    <c:plotVisOnly val="1"/>
    <c:dispBlanksAs val="gap"/>
    <c:showDLblsOverMax val="0"/>
  </c:chart>
  <c:printSettings>
    <c:headerFooter/>
    <c:pageMargins b="1" l="0.75" r="0.75"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SA Market for MgSO4 (Low Case)</a:t>
            </a:r>
          </a:p>
        </c:rich>
      </c:tx>
      <c:overlay val="0"/>
    </c:title>
    <c:autoTitleDeleted val="0"/>
    <c:plotArea>
      <c:layout/>
      <c:barChart>
        <c:barDir val="col"/>
        <c:grouping val="stacked"/>
        <c:varyColors val="0"/>
        <c:ser>
          <c:idx val="0"/>
          <c:order val="0"/>
          <c:tx>
            <c:strRef>
              <c:f>MgSO4!$D$120</c:f>
              <c:strCache>
                <c:ptCount val="1"/>
                <c:pt idx="0">
                  <c:v>(Make White)</c:v>
                </c:pt>
              </c:strCache>
            </c:strRef>
          </c:tx>
          <c:spPr>
            <a:solidFill>
              <a:schemeClr val="bg1"/>
            </a:solidFill>
            <a:ln>
              <a:noFill/>
            </a:ln>
            <a:effectLst/>
          </c:spPr>
          <c:invertIfNegative val="0"/>
          <c:cat>
            <c:strRef>
              <c:f>MgSO4!$C$121:$C$126</c:f>
              <c:strCache>
                <c:ptCount val="6"/>
                <c:pt idx="0">
                  <c:v>Total Addressable Market for PE/E </c:v>
                </c:pt>
                <c:pt idx="1">
                  <c:v>Total Community Births</c:v>
                </c:pt>
                <c:pt idx="2">
                  <c:v>Total Facility Births</c:v>
                </c:pt>
                <c:pt idx="3">
                  <c:v>Total Facility Births w/o MgSO4 </c:v>
                </c:pt>
                <c:pt idx="4">
                  <c:v>Total Facility Births w MgSO4 </c:v>
                </c:pt>
                <c:pt idx="5">
                  <c:v>Total Additional Potential Market for MgSO4 </c:v>
                </c:pt>
              </c:strCache>
            </c:strRef>
          </c:cat>
          <c:val>
            <c:numRef>
              <c:f>MgSO4!$D$121:$D$126</c:f>
              <c:numCache>
                <c:formatCode>#,##0</c:formatCode>
                <c:ptCount val="6"/>
                <c:pt idx="1">
                  <c:v>180034.8</c:v>
                </c:pt>
                <c:pt idx="3">
                  <c:v>136826.448</c:v>
                </c:pt>
                <c:pt idx="5">
                  <c:v>136826.448</c:v>
                </c:pt>
              </c:numCache>
            </c:numRef>
          </c:val>
        </c:ser>
        <c:ser>
          <c:idx val="1"/>
          <c:order val="1"/>
          <c:tx>
            <c:strRef>
              <c:f>MgSO4!$E$120</c:f>
              <c:strCache>
                <c:ptCount val="1"/>
                <c:pt idx="0">
                  <c:v>Use Drivers</c:v>
                </c:pt>
              </c:strCache>
            </c:strRef>
          </c:tx>
          <c:spPr>
            <a:solidFill>
              <a:srgbClr val="26FF31"/>
            </a:solidFill>
          </c:spPr>
          <c:invertIfNegative val="0"/>
          <c:dLbls>
            <c:dLbl>
              <c:idx val="1"/>
              <c:layout>
                <c:manualLayout>
                  <c:x val="-3.25865580448071E-3"/>
                  <c:y val="-0.24525916561314801"/>
                </c:manualLayout>
              </c:layout>
              <c:showLegendKey val="0"/>
              <c:showVal val="1"/>
              <c:showCatName val="0"/>
              <c:showSerName val="0"/>
              <c:showPercent val="0"/>
              <c:showBubbleSize val="0"/>
            </c:dLbl>
            <c:dLbl>
              <c:idx val="3"/>
              <c:layout>
                <c:manualLayout>
                  <c:x val="-3.2586558044807698E-3"/>
                  <c:y val="-6.8268015170669993E-2"/>
                </c:manualLayout>
              </c:layout>
              <c:showLegendKey val="0"/>
              <c:showVal val="1"/>
              <c:showCatName val="0"/>
              <c:showSerName val="0"/>
              <c:showPercent val="0"/>
              <c:showBubbleSize val="0"/>
            </c:dLbl>
            <c:dLbl>
              <c:idx val="5"/>
              <c:layout>
                <c:manualLayout>
                  <c:x val="1.6293279022402099E-3"/>
                  <c:y val="-0.27812895069532201"/>
                </c:manualLayout>
              </c:layout>
              <c:showLegendKey val="0"/>
              <c:showVal val="1"/>
              <c:showCatName val="0"/>
              <c:showSerName val="0"/>
              <c:showPercent val="0"/>
              <c:showBubbleSize val="0"/>
            </c:dLbl>
            <c:txPr>
              <a:bodyPr/>
              <a:lstStyle/>
              <a:p>
                <a:pPr>
                  <a:defRPr>
                    <a:solidFill>
                      <a:srgbClr val="000090"/>
                    </a:solidFill>
                  </a:defRPr>
                </a:pPr>
                <a:endParaRPr lang="en-US"/>
              </a:p>
            </c:txPr>
            <c:showLegendKey val="0"/>
            <c:showVal val="1"/>
            <c:showCatName val="0"/>
            <c:showSerName val="0"/>
            <c:showPercent val="0"/>
            <c:showBubbleSize val="0"/>
            <c:showLeaderLines val="0"/>
          </c:dLbls>
          <c:cat>
            <c:strRef>
              <c:f>MgSO4!$C$121:$C$126</c:f>
              <c:strCache>
                <c:ptCount val="6"/>
                <c:pt idx="0">
                  <c:v>Total Addressable Market for PE/E </c:v>
                </c:pt>
                <c:pt idx="1">
                  <c:v>Total Community Births</c:v>
                </c:pt>
                <c:pt idx="2">
                  <c:v>Total Facility Births</c:v>
                </c:pt>
                <c:pt idx="3">
                  <c:v>Total Facility Births w/o MgSO4 </c:v>
                </c:pt>
                <c:pt idx="4">
                  <c:v>Total Facility Births w MgSO4 </c:v>
                </c:pt>
                <c:pt idx="5">
                  <c:v>Total Additional Potential Market for MgSO4 </c:v>
                </c:pt>
              </c:strCache>
            </c:strRef>
          </c:cat>
          <c:val>
            <c:numRef>
              <c:f>MgSO4!$E$121:$E$126</c:f>
              <c:numCache>
                <c:formatCode>#,##0</c:formatCode>
                <c:ptCount val="6"/>
                <c:pt idx="1">
                  <c:v>229135.2</c:v>
                </c:pt>
                <c:pt idx="3">
                  <c:v>43208.351999999984</c:v>
                </c:pt>
                <c:pt idx="5">
                  <c:v>272343.55200000003</c:v>
                </c:pt>
              </c:numCache>
            </c:numRef>
          </c:val>
        </c:ser>
        <c:ser>
          <c:idx val="2"/>
          <c:order val="2"/>
          <c:tx>
            <c:strRef>
              <c:f>MgSO4!$F$120</c:f>
              <c:strCache>
                <c:ptCount val="1"/>
                <c:pt idx="0">
                  <c:v>Use Tools</c:v>
                </c:pt>
              </c:strCache>
            </c:strRef>
          </c:tx>
          <c:spPr>
            <a:solidFill>
              <a:srgbClr val="0076FF"/>
            </a:solidFill>
          </c:spPr>
          <c:invertIfNegative val="0"/>
          <c:dLbls>
            <c:dLbl>
              <c:idx val="0"/>
              <c:layout>
                <c:manualLayout>
                  <c:x val="1.62932790224034E-3"/>
                  <c:y val="-0.411882895169077"/>
                </c:manualLayout>
              </c:layout>
              <c:dLblPos val="ctr"/>
              <c:showLegendKey val="0"/>
              <c:showVal val="1"/>
              <c:showCatName val="0"/>
              <c:showSerName val="0"/>
              <c:showPercent val="0"/>
              <c:showBubbleSize val="0"/>
            </c:dLbl>
            <c:dLbl>
              <c:idx val="2"/>
              <c:layout>
                <c:manualLayout>
                  <c:x val="0"/>
                  <c:y val="-0.21019122609673799"/>
                </c:manualLayout>
              </c:layout>
              <c:dLblPos val="ctr"/>
              <c:showLegendKey val="0"/>
              <c:showVal val="1"/>
              <c:showCatName val="0"/>
              <c:showSerName val="0"/>
              <c:showPercent val="0"/>
              <c:showBubbleSize val="0"/>
            </c:dLbl>
            <c:dLbl>
              <c:idx val="4"/>
              <c:layout>
                <c:manualLayout>
                  <c:x val="0"/>
                  <c:y val="-0.162359815642514"/>
                </c:manualLayout>
              </c:layout>
              <c:dLblPos val="ctr"/>
              <c:showLegendKey val="0"/>
              <c:showVal val="1"/>
              <c:showCatName val="0"/>
              <c:showSerName val="0"/>
              <c:showPercent val="0"/>
              <c:showBubbleSize val="0"/>
            </c:dLbl>
            <c:txPr>
              <a:bodyPr/>
              <a:lstStyle/>
              <a:p>
                <a:pPr>
                  <a:defRPr>
                    <a:solidFill>
                      <a:srgbClr val="000090"/>
                    </a:solidFill>
                  </a:defRPr>
                </a:pPr>
                <a:endParaRPr lang="en-US"/>
              </a:p>
            </c:txPr>
            <c:dLblPos val="inEnd"/>
            <c:showLegendKey val="0"/>
            <c:showVal val="1"/>
            <c:showCatName val="0"/>
            <c:showSerName val="0"/>
            <c:showPercent val="0"/>
            <c:showBubbleSize val="0"/>
            <c:showLeaderLines val="0"/>
          </c:dLbls>
          <c:cat>
            <c:strRef>
              <c:f>MgSO4!$C$121:$C$126</c:f>
              <c:strCache>
                <c:ptCount val="6"/>
                <c:pt idx="0">
                  <c:v>Total Addressable Market for PE/E </c:v>
                </c:pt>
                <c:pt idx="1">
                  <c:v>Total Community Births</c:v>
                </c:pt>
                <c:pt idx="2">
                  <c:v>Total Facility Births</c:v>
                </c:pt>
                <c:pt idx="3">
                  <c:v>Total Facility Births w/o MgSO4 </c:v>
                </c:pt>
                <c:pt idx="4">
                  <c:v>Total Facility Births w MgSO4 </c:v>
                </c:pt>
                <c:pt idx="5">
                  <c:v>Total Additional Potential Market for MgSO4 </c:v>
                </c:pt>
              </c:strCache>
            </c:strRef>
          </c:cat>
          <c:val>
            <c:numRef>
              <c:f>MgSO4!$F$121:$F$126</c:f>
              <c:numCache>
                <c:formatCode>#,##0</c:formatCode>
                <c:ptCount val="6"/>
                <c:pt idx="0">
                  <c:v>409170</c:v>
                </c:pt>
                <c:pt idx="2">
                  <c:v>180034.8</c:v>
                </c:pt>
                <c:pt idx="4">
                  <c:v>136826.448</c:v>
                </c:pt>
              </c:numCache>
            </c:numRef>
          </c:val>
        </c:ser>
        <c:dLbls>
          <c:showLegendKey val="0"/>
          <c:showVal val="0"/>
          <c:showCatName val="0"/>
          <c:showSerName val="0"/>
          <c:showPercent val="0"/>
          <c:showBubbleSize val="0"/>
        </c:dLbls>
        <c:gapWidth val="150"/>
        <c:overlap val="100"/>
        <c:axId val="55656832"/>
        <c:axId val="55658368"/>
      </c:barChart>
      <c:catAx>
        <c:axId val="55656832"/>
        <c:scaling>
          <c:orientation val="minMax"/>
        </c:scaling>
        <c:delete val="0"/>
        <c:axPos val="b"/>
        <c:majorTickMark val="out"/>
        <c:minorTickMark val="none"/>
        <c:tickLblPos val="nextTo"/>
        <c:txPr>
          <a:bodyPr/>
          <a:lstStyle/>
          <a:p>
            <a:pPr>
              <a:defRPr>
                <a:solidFill>
                  <a:srgbClr val="000090"/>
                </a:solidFill>
              </a:defRPr>
            </a:pPr>
            <a:endParaRPr lang="en-US"/>
          </a:p>
        </c:txPr>
        <c:crossAx val="55658368"/>
        <c:crosses val="autoZero"/>
        <c:auto val="1"/>
        <c:lblAlgn val="ctr"/>
        <c:lblOffset val="100"/>
        <c:noMultiLvlLbl val="0"/>
      </c:catAx>
      <c:valAx>
        <c:axId val="55658368"/>
        <c:scaling>
          <c:orientation val="minMax"/>
        </c:scaling>
        <c:delete val="0"/>
        <c:axPos val="l"/>
        <c:title>
          <c:tx>
            <c:rich>
              <a:bodyPr rot="-5400000" vert="horz"/>
              <a:lstStyle/>
              <a:p>
                <a:pPr>
                  <a:defRPr>
                    <a:solidFill>
                      <a:srgbClr val="000090"/>
                    </a:solidFill>
                  </a:defRPr>
                </a:pPr>
                <a:r>
                  <a:rPr lang="en-US">
                    <a:solidFill>
                      <a:srgbClr val="000090"/>
                    </a:solidFill>
                  </a:rPr>
                  <a:t>Number of Women</a:t>
                </a:r>
              </a:p>
            </c:rich>
          </c:tx>
          <c:overlay val="0"/>
        </c:title>
        <c:numFmt formatCode="#,##0" sourceLinked="1"/>
        <c:majorTickMark val="out"/>
        <c:minorTickMark val="none"/>
        <c:tickLblPos val="nextTo"/>
        <c:txPr>
          <a:bodyPr/>
          <a:lstStyle/>
          <a:p>
            <a:pPr>
              <a:defRPr>
                <a:solidFill>
                  <a:srgbClr val="000090"/>
                </a:solidFill>
              </a:defRPr>
            </a:pPr>
            <a:endParaRPr lang="en-US"/>
          </a:p>
        </c:txPr>
        <c:crossAx val="55656832"/>
        <c:crosses val="autoZero"/>
        <c:crossBetween val="between"/>
      </c:valAx>
    </c:plotArea>
    <c:plotVisOnly val="1"/>
    <c:dispBlanksAs val="gap"/>
    <c:showDLblsOverMax val="0"/>
  </c:chart>
  <c:printSettings>
    <c:headerFooter/>
    <c:pageMargins b="1" l="0.75" r="0.75"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SA Market for MgSO4 (High Case)</a:t>
            </a:r>
          </a:p>
        </c:rich>
      </c:tx>
      <c:overlay val="0"/>
    </c:title>
    <c:autoTitleDeleted val="0"/>
    <c:plotArea>
      <c:layout/>
      <c:barChart>
        <c:barDir val="col"/>
        <c:grouping val="stacked"/>
        <c:varyColors val="0"/>
        <c:ser>
          <c:idx val="0"/>
          <c:order val="0"/>
          <c:tx>
            <c:strRef>
              <c:f>MgSO4!$N$120</c:f>
              <c:strCache>
                <c:ptCount val="1"/>
                <c:pt idx="0">
                  <c:v>(Make White)</c:v>
                </c:pt>
              </c:strCache>
            </c:strRef>
          </c:tx>
          <c:spPr>
            <a:solidFill>
              <a:srgbClr val="FFFFFF"/>
            </a:solidFill>
            <a:ln>
              <a:noFill/>
            </a:ln>
            <a:effectLst/>
          </c:spPr>
          <c:invertIfNegative val="0"/>
          <c:cat>
            <c:strRef>
              <c:f>MgSO4!$M$121:$M$126</c:f>
              <c:strCache>
                <c:ptCount val="6"/>
                <c:pt idx="0">
                  <c:v>Total Addressable Market for PE/E </c:v>
                </c:pt>
                <c:pt idx="1">
                  <c:v>Total Community Births</c:v>
                </c:pt>
                <c:pt idx="2">
                  <c:v>Total Facility Births</c:v>
                </c:pt>
                <c:pt idx="3">
                  <c:v>Total Facility Births w/o MgSO4 </c:v>
                </c:pt>
                <c:pt idx="4">
                  <c:v>Total Facility Births w MgSO4 </c:v>
                </c:pt>
                <c:pt idx="5">
                  <c:v>Total Additional Potential Market for MgSO4 </c:v>
                </c:pt>
              </c:strCache>
            </c:strRef>
          </c:cat>
          <c:val>
            <c:numRef>
              <c:f>MgSO4!$N$121:$N$126</c:f>
              <c:numCache>
                <c:formatCode>#,##0</c:formatCode>
                <c:ptCount val="6"/>
                <c:pt idx="1">
                  <c:v>504097.44000000006</c:v>
                </c:pt>
                <c:pt idx="3">
                  <c:v>383114.05440000002</c:v>
                </c:pt>
                <c:pt idx="5">
                  <c:v>383114.05440000002</c:v>
                </c:pt>
              </c:numCache>
            </c:numRef>
          </c:val>
        </c:ser>
        <c:ser>
          <c:idx val="1"/>
          <c:order val="1"/>
          <c:tx>
            <c:strRef>
              <c:f>MgSO4!$O$120</c:f>
              <c:strCache>
                <c:ptCount val="1"/>
                <c:pt idx="0">
                  <c:v>Use Drivers</c:v>
                </c:pt>
              </c:strCache>
            </c:strRef>
          </c:tx>
          <c:spPr>
            <a:solidFill>
              <a:srgbClr val="26FF31"/>
            </a:solidFill>
          </c:spPr>
          <c:invertIfNegative val="0"/>
          <c:dLbls>
            <c:dLbl>
              <c:idx val="1"/>
              <c:layout>
                <c:manualLayout>
                  <c:x val="-1.3071895424836701E-2"/>
                  <c:y val="-0.21212121212121199"/>
                </c:manualLayout>
              </c:layout>
              <c:showLegendKey val="0"/>
              <c:showVal val="1"/>
              <c:showCatName val="0"/>
              <c:showSerName val="0"/>
              <c:showPercent val="0"/>
              <c:showBubbleSize val="0"/>
            </c:dLbl>
            <c:dLbl>
              <c:idx val="3"/>
              <c:layout>
                <c:manualLayout>
                  <c:x val="0"/>
                  <c:y val="-5.5555555555555497E-2"/>
                </c:manualLayout>
              </c:layout>
              <c:showLegendKey val="0"/>
              <c:showVal val="1"/>
              <c:showCatName val="0"/>
              <c:showSerName val="0"/>
              <c:showPercent val="0"/>
              <c:showBubbleSize val="0"/>
            </c:dLbl>
            <c:dLbl>
              <c:idx val="5"/>
              <c:layout>
                <c:manualLayout>
                  <c:x val="0"/>
                  <c:y val="-0.24747474747474699"/>
                </c:manualLayout>
              </c:layout>
              <c:showLegendKey val="0"/>
              <c:showVal val="1"/>
              <c:showCatName val="0"/>
              <c:showSerName val="0"/>
              <c:showPercent val="0"/>
              <c:showBubbleSize val="0"/>
            </c:dLbl>
            <c:txPr>
              <a:bodyPr/>
              <a:lstStyle/>
              <a:p>
                <a:pPr>
                  <a:defRPr>
                    <a:solidFill>
                      <a:srgbClr val="000090"/>
                    </a:solidFill>
                  </a:defRPr>
                </a:pPr>
                <a:endParaRPr lang="en-US"/>
              </a:p>
            </c:txPr>
            <c:showLegendKey val="0"/>
            <c:showVal val="1"/>
            <c:showCatName val="0"/>
            <c:showSerName val="0"/>
            <c:showPercent val="0"/>
            <c:showBubbleSize val="0"/>
            <c:showLeaderLines val="0"/>
          </c:dLbls>
          <c:cat>
            <c:strRef>
              <c:f>MgSO4!$M$121:$M$126</c:f>
              <c:strCache>
                <c:ptCount val="6"/>
                <c:pt idx="0">
                  <c:v>Total Addressable Market for PE/E </c:v>
                </c:pt>
                <c:pt idx="1">
                  <c:v>Total Community Births</c:v>
                </c:pt>
                <c:pt idx="2">
                  <c:v>Total Facility Births</c:v>
                </c:pt>
                <c:pt idx="3">
                  <c:v>Total Facility Births w/o MgSO4 </c:v>
                </c:pt>
                <c:pt idx="4">
                  <c:v>Total Facility Births w MgSO4 </c:v>
                </c:pt>
                <c:pt idx="5">
                  <c:v>Total Additional Potential Market for MgSO4 </c:v>
                </c:pt>
              </c:strCache>
            </c:strRef>
          </c:cat>
          <c:val>
            <c:numRef>
              <c:f>MgSO4!$O$121:$O$126</c:f>
              <c:numCache>
                <c:formatCode>#,##0</c:formatCode>
                <c:ptCount val="6"/>
                <c:pt idx="1">
                  <c:v>641578.55999999994</c:v>
                </c:pt>
                <c:pt idx="3">
                  <c:v>120983.38560000004</c:v>
                </c:pt>
                <c:pt idx="5">
                  <c:v>762561.94559999998</c:v>
                </c:pt>
              </c:numCache>
            </c:numRef>
          </c:val>
        </c:ser>
        <c:ser>
          <c:idx val="2"/>
          <c:order val="2"/>
          <c:tx>
            <c:strRef>
              <c:f>MgSO4!$P$120</c:f>
              <c:strCache>
                <c:ptCount val="1"/>
                <c:pt idx="0">
                  <c:v>Use Tools</c:v>
                </c:pt>
              </c:strCache>
            </c:strRef>
          </c:tx>
          <c:spPr>
            <a:solidFill>
              <a:srgbClr val="0076FF"/>
            </a:solidFill>
          </c:spPr>
          <c:invertIfNegative val="0"/>
          <c:dLbls>
            <c:dLbl>
              <c:idx val="0"/>
              <c:layout>
                <c:manualLayout>
                  <c:x val="-1.9607843137254902E-2"/>
                  <c:y val="-0.32828282828282801"/>
                </c:manualLayout>
              </c:layout>
              <c:showLegendKey val="0"/>
              <c:showVal val="1"/>
              <c:showCatName val="0"/>
              <c:showSerName val="0"/>
              <c:showPercent val="0"/>
              <c:showBubbleSize val="0"/>
            </c:dLbl>
            <c:dLbl>
              <c:idx val="2"/>
              <c:layout>
                <c:manualLayout>
                  <c:x val="-9.8039215686274508E-3"/>
                  <c:y val="-0.18181818181818199"/>
                </c:manualLayout>
              </c:layout>
              <c:showLegendKey val="0"/>
              <c:showVal val="1"/>
              <c:showCatName val="0"/>
              <c:showSerName val="0"/>
              <c:showPercent val="0"/>
              <c:showBubbleSize val="0"/>
            </c:dLbl>
            <c:dLbl>
              <c:idx val="4"/>
              <c:layout>
                <c:manualLayout>
                  <c:x val="-3.26797385620915E-3"/>
                  <c:y val="-0.13636363636363599"/>
                </c:manualLayout>
              </c:layout>
              <c:showLegendKey val="0"/>
              <c:showVal val="1"/>
              <c:showCatName val="0"/>
              <c:showSerName val="0"/>
              <c:showPercent val="0"/>
              <c:showBubbleSize val="0"/>
            </c:dLbl>
            <c:txPr>
              <a:bodyPr/>
              <a:lstStyle/>
              <a:p>
                <a:pPr>
                  <a:defRPr>
                    <a:solidFill>
                      <a:srgbClr val="000090"/>
                    </a:solidFill>
                  </a:defRPr>
                </a:pPr>
                <a:endParaRPr lang="en-US"/>
              </a:p>
            </c:txPr>
            <c:showLegendKey val="0"/>
            <c:showVal val="1"/>
            <c:showCatName val="0"/>
            <c:showSerName val="0"/>
            <c:showPercent val="0"/>
            <c:showBubbleSize val="0"/>
            <c:showLeaderLines val="0"/>
          </c:dLbls>
          <c:cat>
            <c:strRef>
              <c:f>MgSO4!$M$121:$M$126</c:f>
              <c:strCache>
                <c:ptCount val="6"/>
                <c:pt idx="0">
                  <c:v>Total Addressable Market for PE/E </c:v>
                </c:pt>
                <c:pt idx="1">
                  <c:v>Total Community Births</c:v>
                </c:pt>
                <c:pt idx="2">
                  <c:v>Total Facility Births</c:v>
                </c:pt>
                <c:pt idx="3">
                  <c:v>Total Facility Births w/o MgSO4 </c:v>
                </c:pt>
                <c:pt idx="4">
                  <c:v>Total Facility Births w MgSO4 </c:v>
                </c:pt>
                <c:pt idx="5">
                  <c:v>Total Additional Potential Market for MgSO4 </c:v>
                </c:pt>
              </c:strCache>
            </c:strRef>
          </c:cat>
          <c:val>
            <c:numRef>
              <c:f>MgSO4!$P$121:$P$126</c:f>
              <c:numCache>
                <c:formatCode>#,##0</c:formatCode>
                <c:ptCount val="6"/>
                <c:pt idx="0">
                  <c:v>1145676</c:v>
                </c:pt>
                <c:pt idx="2">
                  <c:v>504097.44000000006</c:v>
                </c:pt>
                <c:pt idx="4">
                  <c:v>383114.05440000002</c:v>
                </c:pt>
              </c:numCache>
            </c:numRef>
          </c:val>
        </c:ser>
        <c:dLbls>
          <c:showLegendKey val="0"/>
          <c:showVal val="0"/>
          <c:showCatName val="0"/>
          <c:showSerName val="0"/>
          <c:showPercent val="0"/>
          <c:showBubbleSize val="0"/>
        </c:dLbls>
        <c:gapWidth val="150"/>
        <c:overlap val="100"/>
        <c:axId val="55693696"/>
        <c:axId val="55695232"/>
      </c:barChart>
      <c:catAx>
        <c:axId val="55693696"/>
        <c:scaling>
          <c:orientation val="minMax"/>
        </c:scaling>
        <c:delete val="0"/>
        <c:axPos val="b"/>
        <c:majorTickMark val="out"/>
        <c:minorTickMark val="none"/>
        <c:tickLblPos val="nextTo"/>
        <c:txPr>
          <a:bodyPr/>
          <a:lstStyle/>
          <a:p>
            <a:pPr>
              <a:defRPr>
                <a:solidFill>
                  <a:srgbClr val="000090"/>
                </a:solidFill>
              </a:defRPr>
            </a:pPr>
            <a:endParaRPr lang="en-US"/>
          </a:p>
        </c:txPr>
        <c:crossAx val="55695232"/>
        <c:crosses val="autoZero"/>
        <c:auto val="1"/>
        <c:lblAlgn val="ctr"/>
        <c:lblOffset val="100"/>
        <c:noMultiLvlLbl val="0"/>
      </c:catAx>
      <c:valAx>
        <c:axId val="55695232"/>
        <c:scaling>
          <c:orientation val="minMax"/>
        </c:scaling>
        <c:delete val="0"/>
        <c:axPos val="l"/>
        <c:title>
          <c:tx>
            <c:rich>
              <a:bodyPr rot="-5400000" vert="horz"/>
              <a:lstStyle/>
              <a:p>
                <a:pPr>
                  <a:defRPr>
                    <a:solidFill>
                      <a:srgbClr val="000090"/>
                    </a:solidFill>
                  </a:defRPr>
                </a:pPr>
                <a:r>
                  <a:rPr lang="en-US">
                    <a:solidFill>
                      <a:srgbClr val="000090"/>
                    </a:solidFill>
                  </a:rPr>
                  <a:t>Number of Women</a:t>
                </a:r>
              </a:p>
            </c:rich>
          </c:tx>
          <c:overlay val="0"/>
        </c:title>
        <c:numFmt formatCode="#,##0" sourceLinked="1"/>
        <c:majorTickMark val="out"/>
        <c:minorTickMark val="none"/>
        <c:tickLblPos val="nextTo"/>
        <c:txPr>
          <a:bodyPr/>
          <a:lstStyle/>
          <a:p>
            <a:pPr>
              <a:defRPr>
                <a:solidFill>
                  <a:srgbClr val="000090"/>
                </a:solidFill>
              </a:defRPr>
            </a:pPr>
            <a:endParaRPr lang="en-US"/>
          </a:p>
        </c:txPr>
        <c:crossAx val="55693696"/>
        <c:crosses val="autoZero"/>
        <c:crossBetween val="between"/>
      </c:valAx>
    </c:plotArea>
    <c:plotVisOnly val="1"/>
    <c:dispBlanksAs val="gap"/>
    <c:showDLblsOverMax val="0"/>
  </c:chart>
  <c:printSettings>
    <c:headerFooter/>
    <c:pageMargins b="1" l="0.75" r="0.75" t="1" header="0.5" footer="0.5"/>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SA Market</a:t>
            </a:r>
            <a:r>
              <a:rPr lang="en-US" baseline="0">
                <a:solidFill>
                  <a:srgbClr val="000090"/>
                </a:solidFill>
              </a:rPr>
              <a:t> for MgSO4 (Difference between High adn Low Case </a:t>
            </a:r>
            <a:endParaRPr lang="en-US">
              <a:solidFill>
                <a:srgbClr val="000090"/>
              </a:solidFill>
            </a:endParaRPr>
          </a:p>
        </c:rich>
      </c:tx>
      <c:overlay val="0"/>
    </c:title>
    <c:autoTitleDeleted val="0"/>
    <c:plotArea>
      <c:layout/>
      <c:barChart>
        <c:barDir val="col"/>
        <c:grouping val="stacked"/>
        <c:varyColors val="0"/>
        <c:ser>
          <c:idx val="0"/>
          <c:order val="0"/>
          <c:tx>
            <c:strRef>
              <c:f>MgSO4!$AA$120</c:f>
              <c:strCache>
                <c:ptCount val="1"/>
                <c:pt idx="0">
                  <c:v>Make White</c:v>
                </c:pt>
              </c:strCache>
            </c:strRef>
          </c:tx>
          <c:spPr>
            <a:noFill/>
            <a:ln>
              <a:noFill/>
            </a:ln>
            <a:effectLst/>
          </c:spPr>
          <c:invertIfNegative val="0"/>
          <c:cat>
            <c:strRef>
              <c:f>MgSO4!$Z$121:$Z$126</c:f>
              <c:strCache>
                <c:ptCount val="6"/>
                <c:pt idx="0">
                  <c:v>Total Addressable Market for PE/E</c:v>
                </c:pt>
                <c:pt idx="1">
                  <c:v>Total Community Births </c:v>
                </c:pt>
                <c:pt idx="2">
                  <c:v>Total Facility Births </c:v>
                </c:pt>
                <c:pt idx="3">
                  <c:v>Total Facility Births w/o MgSO4 </c:v>
                </c:pt>
                <c:pt idx="4">
                  <c:v>Total Facility Births w MgSO4 </c:v>
                </c:pt>
                <c:pt idx="5">
                  <c:v>Total Additional Potential Market for MgSO4</c:v>
                </c:pt>
              </c:strCache>
            </c:strRef>
          </c:cat>
          <c:val>
            <c:numRef>
              <c:f>MgSO4!$AA$121:$AA$126</c:f>
              <c:numCache>
                <c:formatCode>#,##0</c:formatCode>
                <c:ptCount val="6"/>
                <c:pt idx="1">
                  <c:v>324062.64000000007</c:v>
                </c:pt>
                <c:pt idx="3">
                  <c:v>246287.60640000002</c:v>
                </c:pt>
                <c:pt idx="5">
                  <c:v>246287.60640000002</c:v>
                </c:pt>
              </c:numCache>
            </c:numRef>
          </c:val>
        </c:ser>
        <c:ser>
          <c:idx val="1"/>
          <c:order val="1"/>
          <c:tx>
            <c:strRef>
              <c:f>MgSO4!$AB$120</c:f>
              <c:strCache>
                <c:ptCount val="1"/>
                <c:pt idx="0">
                  <c:v>Use Drivers</c:v>
                </c:pt>
              </c:strCache>
            </c:strRef>
          </c:tx>
          <c:spPr>
            <a:solidFill>
              <a:srgbClr val="26FF31"/>
            </a:solidFill>
          </c:spPr>
          <c:invertIfNegative val="0"/>
          <c:dLbls>
            <c:dLbl>
              <c:idx val="1"/>
              <c:layout>
                <c:manualLayout>
                  <c:x val="3.27466230045026E-3"/>
                  <c:y val="-0.22393822393822399"/>
                </c:manualLayout>
              </c:layout>
              <c:showLegendKey val="0"/>
              <c:showVal val="1"/>
              <c:showCatName val="0"/>
              <c:showSerName val="0"/>
              <c:showPercent val="0"/>
              <c:showBubbleSize val="0"/>
            </c:dLbl>
            <c:dLbl>
              <c:idx val="3"/>
              <c:layout>
                <c:manualLayout>
                  <c:x val="0"/>
                  <c:y val="-6.4350064350064407E-2"/>
                </c:manualLayout>
              </c:layout>
              <c:showLegendKey val="0"/>
              <c:showVal val="1"/>
              <c:showCatName val="0"/>
              <c:showSerName val="0"/>
              <c:showPercent val="0"/>
              <c:showBubbleSize val="0"/>
            </c:dLbl>
            <c:dLbl>
              <c:idx val="5"/>
              <c:layout>
                <c:manualLayout>
                  <c:x val="-9.8239869013509208E-3"/>
                  <c:y val="-0.25740025740025702"/>
                </c:manualLayout>
              </c:layout>
              <c:showLegendKey val="0"/>
              <c:showVal val="1"/>
              <c:showCatName val="0"/>
              <c:showSerName val="0"/>
              <c:showPercent val="0"/>
              <c:showBubbleSize val="0"/>
            </c:dLbl>
            <c:txPr>
              <a:bodyPr/>
              <a:lstStyle/>
              <a:p>
                <a:pPr>
                  <a:defRPr>
                    <a:solidFill>
                      <a:srgbClr val="000090"/>
                    </a:solidFill>
                  </a:defRPr>
                </a:pPr>
                <a:endParaRPr lang="en-US"/>
              </a:p>
            </c:txPr>
            <c:showLegendKey val="0"/>
            <c:showVal val="1"/>
            <c:showCatName val="0"/>
            <c:showSerName val="0"/>
            <c:showPercent val="0"/>
            <c:showBubbleSize val="0"/>
            <c:showLeaderLines val="0"/>
          </c:dLbls>
          <c:cat>
            <c:strRef>
              <c:f>MgSO4!$Z$121:$Z$126</c:f>
              <c:strCache>
                <c:ptCount val="6"/>
                <c:pt idx="0">
                  <c:v>Total Addressable Market for PE/E</c:v>
                </c:pt>
                <c:pt idx="1">
                  <c:v>Total Community Births </c:v>
                </c:pt>
                <c:pt idx="2">
                  <c:v>Total Facility Births </c:v>
                </c:pt>
                <c:pt idx="3">
                  <c:v>Total Facility Births w/o MgSO4 </c:v>
                </c:pt>
                <c:pt idx="4">
                  <c:v>Total Facility Births w MgSO4 </c:v>
                </c:pt>
                <c:pt idx="5">
                  <c:v>Total Additional Potential Market for MgSO4</c:v>
                </c:pt>
              </c:strCache>
            </c:strRef>
          </c:cat>
          <c:val>
            <c:numRef>
              <c:f>MgSO4!$AB$121:$AB$126</c:f>
              <c:numCache>
                <c:formatCode>#,##0</c:formatCode>
                <c:ptCount val="6"/>
                <c:pt idx="1">
                  <c:v>412443.35999999993</c:v>
                </c:pt>
                <c:pt idx="3">
                  <c:v>77775.033600000053</c:v>
                </c:pt>
                <c:pt idx="5">
                  <c:v>490218.39359999995</c:v>
                </c:pt>
              </c:numCache>
            </c:numRef>
          </c:val>
        </c:ser>
        <c:ser>
          <c:idx val="2"/>
          <c:order val="2"/>
          <c:tx>
            <c:strRef>
              <c:f>MgSO4!$AC$120</c:f>
              <c:strCache>
                <c:ptCount val="1"/>
                <c:pt idx="0">
                  <c:v>Use Tools</c:v>
                </c:pt>
              </c:strCache>
            </c:strRef>
          </c:tx>
          <c:spPr>
            <a:solidFill>
              <a:srgbClr val="0076FF"/>
            </a:solidFill>
          </c:spPr>
          <c:invertIfNegative val="0"/>
          <c:dLbls>
            <c:dLbl>
              <c:idx val="0"/>
              <c:layout>
                <c:manualLayout>
                  <c:x val="-1.6373311502251599E-3"/>
                  <c:y val="-0.37837837837837801"/>
                </c:manualLayout>
              </c:layout>
              <c:showLegendKey val="0"/>
              <c:showVal val="1"/>
              <c:showCatName val="0"/>
              <c:showSerName val="0"/>
              <c:showPercent val="0"/>
              <c:showBubbleSize val="0"/>
            </c:dLbl>
            <c:dLbl>
              <c:idx val="2"/>
              <c:layout>
                <c:manualLayout>
                  <c:x val="1.14613180515759E-2"/>
                  <c:y val="-0.18532818532818501"/>
                </c:manualLayout>
              </c:layout>
              <c:showLegendKey val="0"/>
              <c:showVal val="1"/>
              <c:showCatName val="0"/>
              <c:showSerName val="0"/>
              <c:showPercent val="0"/>
              <c:showBubbleSize val="0"/>
            </c:dLbl>
            <c:dLbl>
              <c:idx val="4"/>
              <c:layout>
                <c:manualLayout>
                  <c:x val="-3.27466230045026E-3"/>
                  <c:y val="-0.14929214929214901"/>
                </c:manualLayout>
              </c:layout>
              <c:showLegendKey val="0"/>
              <c:showVal val="1"/>
              <c:showCatName val="0"/>
              <c:showSerName val="0"/>
              <c:showPercent val="0"/>
              <c:showBubbleSize val="0"/>
            </c:dLbl>
            <c:txPr>
              <a:bodyPr/>
              <a:lstStyle/>
              <a:p>
                <a:pPr>
                  <a:defRPr>
                    <a:solidFill>
                      <a:srgbClr val="000090"/>
                    </a:solidFill>
                  </a:defRPr>
                </a:pPr>
                <a:endParaRPr lang="en-US"/>
              </a:p>
            </c:txPr>
            <c:showLegendKey val="0"/>
            <c:showVal val="1"/>
            <c:showCatName val="0"/>
            <c:showSerName val="0"/>
            <c:showPercent val="0"/>
            <c:showBubbleSize val="0"/>
            <c:showLeaderLines val="0"/>
          </c:dLbls>
          <c:cat>
            <c:strRef>
              <c:f>MgSO4!$Z$121:$Z$126</c:f>
              <c:strCache>
                <c:ptCount val="6"/>
                <c:pt idx="0">
                  <c:v>Total Addressable Market for PE/E</c:v>
                </c:pt>
                <c:pt idx="1">
                  <c:v>Total Community Births </c:v>
                </c:pt>
                <c:pt idx="2">
                  <c:v>Total Facility Births </c:v>
                </c:pt>
                <c:pt idx="3">
                  <c:v>Total Facility Births w/o MgSO4 </c:v>
                </c:pt>
                <c:pt idx="4">
                  <c:v>Total Facility Births w MgSO4 </c:v>
                </c:pt>
                <c:pt idx="5">
                  <c:v>Total Additional Potential Market for MgSO4</c:v>
                </c:pt>
              </c:strCache>
            </c:strRef>
          </c:cat>
          <c:val>
            <c:numRef>
              <c:f>MgSO4!$AC$121:$AC$126</c:f>
              <c:numCache>
                <c:formatCode>#,##0</c:formatCode>
                <c:ptCount val="6"/>
                <c:pt idx="0">
                  <c:v>736506</c:v>
                </c:pt>
                <c:pt idx="2">
                  <c:v>324062.64000000007</c:v>
                </c:pt>
                <c:pt idx="4">
                  <c:v>246287.60640000002</c:v>
                </c:pt>
              </c:numCache>
            </c:numRef>
          </c:val>
        </c:ser>
        <c:dLbls>
          <c:showLegendKey val="0"/>
          <c:showVal val="0"/>
          <c:showCatName val="0"/>
          <c:showSerName val="0"/>
          <c:showPercent val="0"/>
          <c:showBubbleSize val="0"/>
        </c:dLbls>
        <c:gapWidth val="150"/>
        <c:overlap val="100"/>
        <c:axId val="55411072"/>
        <c:axId val="55412608"/>
      </c:barChart>
      <c:catAx>
        <c:axId val="55411072"/>
        <c:scaling>
          <c:orientation val="minMax"/>
        </c:scaling>
        <c:delete val="0"/>
        <c:axPos val="b"/>
        <c:majorTickMark val="out"/>
        <c:minorTickMark val="none"/>
        <c:tickLblPos val="nextTo"/>
        <c:txPr>
          <a:bodyPr/>
          <a:lstStyle/>
          <a:p>
            <a:pPr>
              <a:defRPr>
                <a:solidFill>
                  <a:srgbClr val="000090"/>
                </a:solidFill>
              </a:defRPr>
            </a:pPr>
            <a:endParaRPr lang="en-US"/>
          </a:p>
        </c:txPr>
        <c:crossAx val="55412608"/>
        <c:crosses val="autoZero"/>
        <c:auto val="1"/>
        <c:lblAlgn val="ctr"/>
        <c:lblOffset val="100"/>
        <c:noMultiLvlLbl val="0"/>
      </c:catAx>
      <c:valAx>
        <c:axId val="55412608"/>
        <c:scaling>
          <c:orientation val="minMax"/>
        </c:scaling>
        <c:delete val="0"/>
        <c:axPos val="l"/>
        <c:title>
          <c:tx>
            <c:rich>
              <a:bodyPr rot="-5400000" vert="horz"/>
              <a:lstStyle/>
              <a:p>
                <a:pPr>
                  <a:defRPr>
                    <a:solidFill>
                      <a:srgbClr val="000090"/>
                    </a:solidFill>
                  </a:defRPr>
                </a:pPr>
                <a:r>
                  <a:rPr lang="en-US">
                    <a:solidFill>
                      <a:srgbClr val="000090"/>
                    </a:solidFill>
                  </a:rPr>
                  <a:t>Number</a:t>
                </a:r>
                <a:r>
                  <a:rPr lang="en-US" baseline="0">
                    <a:solidFill>
                      <a:srgbClr val="000090"/>
                    </a:solidFill>
                  </a:rPr>
                  <a:t> of Women</a:t>
                </a:r>
                <a:endParaRPr lang="en-US">
                  <a:solidFill>
                    <a:srgbClr val="000090"/>
                  </a:solidFill>
                </a:endParaRPr>
              </a:p>
            </c:rich>
          </c:tx>
          <c:overlay val="0"/>
        </c:title>
        <c:numFmt formatCode="#,##0" sourceLinked="1"/>
        <c:majorTickMark val="out"/>
        <c:minorTickMark val="none"/>
        <c:tickLblPos val="nextTo"/>
        <c:txPr>
          <a:bodyPr/>
          <a:lstStyle/>
          <a:p>
            <a:pPr>
              <a:defRPr>
                <a:solidFill>
                  <a:srgbClr val="000090"/>
                </a:solidFill>
              </a:defRPr>
            </a:pPr>
            <a:endParaRPr lang="en-US"/>
          </a:p>
        </c:txPr>
        <c:crossAx val="55411072"/>
        <c:crosses val="autoZero"/>
        <c:crossBetween val="between"/>
      </c:valAx>
    </c:plotArea>
    <c:plotVisOnly val="1"/>
    <c:dispBlanksAs val="gap"/>
    <c:showDLblsOverMax val="0"/>
  </c:chart>
  <c:printSettings>
    <c:headerFooter/>
    <c:pageMargins b="1" l="0.75" r="0.75"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SA Market for MgSO4 (High</a:t>
            </a:r>
            <a:r>
              <a:rPr lang="en-US" baseline="0">
                <a:solidFill>
                  <a:srgbClr val="000090"/>
                </a:solidFill>
              </a:rPr>
              <a:t> vs. Low Case Scenarios)</a:t>
            </a:r>
            <a:endParaRPr lang="en-US">
              <a:solidFill>
                <a:srgbClr val="000090"/>
              </a:solidFill>
            </a:endParaRPr>
          </a:p>
        </c:rich>
      </c:tx>
      <c:overlay val="0"/>
    </c:title>
    <c:autoTitleDeleted val="0"/>
    <c:plotArea>
      <c:layout/>
      <c:stockChart>
        <c:ser>
          <c:idx val="0"/>
          <c:order val="0"/>
          <c:tx>
            <c:strRef>
              <c:f>MgSO4!$AA$128</c:f>
              <c:strCache>
                <c:ptCount val="1"/>
                <c:pt idx="0">
                  <c:v> High Case</c:v>
                </c:pt>
              </c:strCache>
            </c:strRef>
          </c:tx>
          <c:spPr>
            <a:ln w="47625">
              <a:noFill/>
            </a:ln>
          </c:spPr>
          <c:marker>
            <c:symbol val="none"/>
          </c:marker>
          <c:dLbls>
            <c:txPr>
              <a:bodyPr/>
              <a:lstStyle/>
              <a:p>
                <a:pPr>
                  <a:defRPr>
                    <a:solidFill>
                      <a:srgbClr val="000090"/>
                    </a:solidFill>
                  </a:defRPr>
                </a:pPr>
                <a:endParaRPr lang="en-US"/>
              </a:p>
            </c:txPr>
            <c:dLblPos val="t"/>
            <c:showLegendKey val="0"/>
            <c:showVal val="1"/>
            <c:showCatName val="0"/>
            <c:showSerName val="1"/>
            <c:showPercent val="0"/>
            <c:showBubbleSize val="0"/>
            <c:separator>
</c:separator>
            <c:showLeaderLines val="0"/>
          </c:dLbls>
          <c:cat>
            <c:strRef>
              <c:f>MgSO4!$Z$129:$Z$134</c:f>
              <c:strCache>
                <c:ptCount val="6"/>
                <c:pt idx="0">
                  <c:v>Total Addressable Market for PE/E</c:v>
                </c:pt>
                <c:pt idx="1">
                  <c:v>Total Community Births </c:v>
                </c:pt>
                <c:pt idx="2">
                  <c:v>Total Facility Births </c:v>
                </c:pt>
                <c:pt idx="3">
                  <c:v>Total Facility Births w/o MgSO4 </c:v>
                </c:pt>
                <c:pt idx="4">
                  <c:v>Total Facility Births w MgSO4 </c:v>
                </c:pt>
                <c:pt idx="5">
                  <c:v>Total Additional Potential Market for MgSO4</c:v>
                </c:pt>
              </c:strCache>
            </c:strRef>
          </c:cat>
          <c:val>
            <c:numRef>
              <c:f>MgSO4!$AA$129:$AA$134</c:f>
              <c:numCache>
                <c:formatCode>#,##0</c:formatCode>
                <c:ptCount val="6"/>
                <c:pt idx="0">
                  <c:v>1145676</c:v>
                </c:pt>
                <c:pt idx="1">
                  <c:v>641578.55999999994</c:v>
                </c:pt>
                <c:pt idx="2">
                  <c:v>504097.44000000006</c:v>
                </c:pt>
                <c:pt idx="3">
                  <c:v>120983.38560000004</c:v>
                </c:pt>
                <c:pt idx="4">
                  <c:v>383114.05440000002</c:v>
                </c:pt>
                <c:pt idx="5">
                  <c:v>762561.94559999998</c:v>
                </c:pt>
              </c:numCache>
            </c:numRef>
          </c:val>
          <c:smooth val="0"/>
        </c:ser>
        <c:ser>
          <c:idx val="1"/>
          <c:order val="1"/>
          <c:tx>
            <c:strRef>
              <c:f>MgSO4!$AB$128</c:f>
              <c:strCache>
                <c:ptCount val="1"/>
                <c:pt idx="0">
                  <c:v>Low Case </c:v>
                </c:pt>
              </c:strCache>
            </c:strRef>
          </c:tx>
          <c:spPr>
            <a:ln w="47625">
              <a:noFill/>
            </a:ln>
          </c:spPr>
          <c:marker>
            <c:symbol val="none"/>
          </c:marker>
          <c:dLbls>
            <c:txPr>
              <a:bodyPr/>
              <a:lstStyle/>
              <a:p>
                <a:pPr>
                  <a:defRPr>
                    <a:solidFill>
                      <a:srgbClr val="000090"/>
                    </a:solidFill>
                  </a:defRPr>
                </a:pPr>
                <a:endParaRPr lang="en-US"/>
              </a:p>
            </c:txPr>
            <c:dLblPos val="b"/>
            <c:showLegendKey val="0"/>
            <c:showVal val="1"/>
            <c:showCatName val="0"/>
            <c:showSerName val="1"/>
            <c:showPercent val="0"/>
            <c:showBubbleSize val="0"/>
            <c:separator>
</c:separator>
            <c:showLeaderLines val="0"/>
          </c:dLbls>
          <c:cat>
            <c:strRef>
              <c:f>MgSO4!$Z$129:$Z$134</c:f>
              <c:strCache>
                <c:ptCount val="6"/>
                <c:pt idx="0">
                  <c:v>Total Addressable Market for PE/E</c:v>
                </c:pt>
                <c:pt idx="1">
                  <c:v>Total Community Births </c:v>
                </c:pt>
                <c:pt idx="2">
                  <c:v>Total Facility Births </c:v>
                </c:pt>
                <c:pt idx="3">
                  <c:v>Total Facility Births w/o MgSO4 </c:v>
                </c:pt>
                <c:pt idx="4">
                  <c:v>Total Facility Births w MgSO4 </c:v>
                </c:pt>
                <c:pt idx="5">
                  <c:v>Total Additional Potential Market for MgSO4</c:v>
                </c:pt>
              </c:strCache>
            </c:strRef>
          </c:cat>
          <c:val>
            <c:numRef>
              <c:f>MgSO4!$AB$129:$AB$134</c:f>
              <c:numCache>
                <c:formatCode>#,##0</c:formatCode>
                <c:ptCount val="6"/>
                <c:pt idx="0">
                  <c:v>409170</c:v>
                </c:pt>
                <c:pt idx="1">
                  <c:v>229135.2</c:v>
                </c:pt>
                <c:pt idx="2">
                  <c:v>180034.8</c:v>
                </c:pt>
                <c:pt idx="3">
                  <c:v>43208.351999999984</c:v>
                </c:pt>
                <c:pt idx="4">
                  <c:v>136826.448</c:v>
                </c:pt>
                <c:pt idx="5">
                  <c:v>272343.55200000003</c:v>
                </c:pt>
              </c:numCache>
            </c:numRef>
          </c:val>
          <c:smooth val="0"/>
        </c:ser>
        <c:ser>
          <c:idx val="2"/>
          <c:order val="2"/>
          <c:tx>
            <c:strRef>
              <c:f>MgSO4!$AC$128</c:f>
              <c:strCache>
                <c:ptCount val="1"/>
                <c:pt idx="0">
                  <c:v>Difference</c:v>
                </c:pt>
              </c:strCache>
            </c:strRef>
          </c:tx>
          <c:spPr>
            <a:ln w="47625">
              <a:noFill/>
            </a:ln>
          </c:spPr>
          <c:marker>
            <c:symbol val="dot"/>
            <c:size val="3"/>
          </c:marker>
          <c:dLbls>
            <c:txPr>
              <a:bodyPr/>
              <a:lstStyle/>
              <a:p>
                <a:pPr>
                  <a:defRPr>
                    <a:solidFill>
                      <a:srgbClr val="000090"/>
                    </a:solidFill>
                  </a:defRPr>
                </a:pPr>
                <a:endParaRPr lang="en-US"/>
              </a:p>
            </c:txPr>
            <c:dLblPos val="r"/>
            <c:showLegendKey val="0"/>
            <c:showVal val="1"/>
            <c:showCatName val="0"/>
            <c:showSerName val="1"/>
            <c:showPercent val="0"/>
            <c:showBubbleSize val="0"/>
            <c:separator>
</c:separator>
            <c:showLeaderLines val="0"/>
          </c:dLbls>
          <c:cat>
            <c:strRef>
              <c:f>MgSO4!$Z$129:$Z$134</c:f>
              <c:strCache>
                <c:ptCount val="6"/>
                <c:pt idx="0">
                  <c:v>Total Addressable Market for PE/E</c:v>
                </c:pt>
                <c:pt idx="1">
                  <c:v>Total Community Births </c:v>
                </c:pt>
                <c:pt idx="2">
                  <c:v>Total Facility Births </c:v>
                </c:pt>
                <c:pt idx="3">
                  <c:v>Total Facility Births w/o MgSO4 </c:v>
                </c:pt>
                <c:pt idx="4">
                  <c:v>Total Facility Births w MgSO4 </c:v>
                </c:pt>
                <c:pt idx="5">
                  <c:v>Total Additional Potential Market for MgSO4</c:v>
                </c:pt>
              </c:strCache>
            </c:strRef>
          </c:cat>
          <c:val>
            <c:numRef>
              <c:f>MgSO4!$AC$129:$AC$134</c:f>
              <c:numCache>
                <c:formatCode>#,##0</c:formatCode>
                <c:ptCount val="6"/>
                <c:pt idx="0">
                  <c:v>736506</c:v>
                </c:pt>
                <c:pt idx="1">
                  <c:v>412443.35999999993</c:v>
                </c:pt>
                <c:pt idx="2">
                  <c:v>324062.64000000007</c:v>
                </c:pt>
                <c:pt idx="3">
                  <c:v>77775.033600000053</c:v>
                </c:pt>
                <c:pt idx="4">
                  <c:v>246287.60640000002</c:v>
                </c:pt>
                <c:pt idx="5">
                  <c:v>490218.39359999995</c:v>
                </c:pt>
              </c:numCache>
            </c:numRef>
          </c:val>
          <c:smooth val="0"/>
        </c:ser>
        <c:dLbls>
          <c:showLegendKey val="0"/>
          <c:showVal val="0"/>
          <c:showCatName val="0"/>
          <c:showSerName val="0"/>
          <c:showPercent val="0"/>
          <c:showBubbleSize val="0"/>
        </c:dLbls>
        <c:hiLowLines>
          <c:spPr>
            <a:ln w="127000" cap="rnd">
              <a:solidFill>
                <a:srgbClr val="FF0000"/>
              </a:solidFill>
            </a:ln>
          </c:spPr>
        </c:hiLowLines>
        <c:axId val="55469568"/>
        <c:axId val="55471104"/>
      </c:stockChart>
      <c:catAx>
        <c:axId val="55469568"/>
        <c:scaling>
          <c:orientation val="minMax"/>
        </c:scaling>
        <c:delete val="0"/>
        <c:axPos val="b"/>
        <c:majorTickMark val="out"/>
        <c:minorTickMark val="none"/>
        <c:tickLblPos val="nextTo"/>
        <c:txPr>
          <a:bodyPr/>
          <a:lstStyle/>
          <a:p>
            <a:pPr>
              <a:defRPr>
                <a:solidFill>
                  <a:srgbClr val="000090"/>
                </a:solidFill>
              </a:defRPr>
            </a:pPr>
            <a:endParaRPr lang="en-US"/>
          </a:p>
        </c:txPr>
        <c:crossAx val="55471104"/>
        <c:crosses val="autoZero"/>
        <c:auto val="1"/>
        <c:lblAlgn val="ctr"/>
        <c:lblOffset val="100"/>
        <c:noMultiLvlLbl val="0"/>
      </c:catAx>
      <c:valAx>
        <c:axId val="55471104"/>
        <c:scaling>
          <c:orientation val="minMax"/>
        </c:scaling>
        <c:delete val="0"/>
        <c:axPos val="l"/>
        <c:title>
          <c:tx>
            <c:rich>
              <a:bodyPr rot="-5400000" vert="horz"/>
              <a:lstStyle/>
              <a:p>
                <a:pPr>
                  <a:defRPr>
                    <a:solidFill>
                      <a:srgbClr val="000090"/>
                    </a:solidFill>
                  </a:defRPr>
                </a:pPr>
                <a:r>
                  <a:rPr lang="en-US">
                    <a:solidFill>
                      <a:srgbClr val="000090"/>
                    </a:solidFill>
                  </a:rPr>
                  <a:t>Number of</a:t>
                </a:r>
                <a:r>
                  <a:rPr lang="en-US" baseline="0">
                    <a:solidFill>
                      <a:srgbClr val="000090"/>
                    </a:solidFill>
                  </a:rPr>
                  <a:t> Women</a:t>
                </a:r>
                <a:endParaRPr lang="en-US">
                  <a:solidFill>
                    <a:srgbClr val="000090"/>
                  </a:solidFill>
                </a:endParaRPr>
              </a:p>
            </c:rich>
          </c:tx>
          <c:overlay val="0"/>
        </c:title>
        <c:numFmt formatCode="#,##0" sourceLinked="1"/>
        <c:majorTickMark val="out"/>
        <c:minorTickMark val="none"/>
        <c:tickLblPos val="nextTo"/>
        <c:txPr>
          <a:bodyPr/>
          <a:lstStyle/>
          <a:p>
            <a:pPr>
              <a:defRPr>
                <a:solidFill>
                  <a:srgbClr val="000090"/>
                </a:solidFill>
              </a:defRPr>
            </a:pPr>
            <a:endParaRPr lang="en-US"/>
          </a:p>
        </c:txPr>
        <c:crossAx val="55469568"/>
        <c:crosses val="autoZero"/>
        <c:crossBetween val="between"/>
      </c:valAx>
    </c:plotArea>
    <c:plotVisOnly val="1"/>
    <c:dispBlanksAs val="gap"/>
    <c:showDLblsOverMax val="0"/>
  </c:chart>
  <c:printSettings>
    <c:headerFooter/>
    <c:pageMargins b="1" l="0.75" r="0.75" t="1" header="0.5" footer="0.5"/>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SEA Market</a:t>
            </a:r>
            <a:r>
              <a:rPr lang="en-US" baseline="0">
                <a:solidFill>
                  <a:srgbClr val="000090"/>
                </a:solidFill>
              </a:rPr>
              <a:t> for MgSO4 (High vs. Low Case Scenarios)</a:t>
            </a:r>
            <a:endParaRPr lang="en-US">
              <a:solidFill>
                <a:srgbClr val="000090"/>
              </a:solidFill>
            </a:endParaRPr>
          </a:p>
        </c:rich>
      </c:tx>
      <c:overlay val="0"/>
    </c:title>
    <c:autoTitleDeleted val="0"/>
    <c:plotArea>
      <c:layout/>
      <c:stockChart>
        <c:ser>
          <c:idx val="0"/>
          <c:order val="0"/>
          <c:tx>
            <c:strRef>
              <c:f>MgSO4!$AA$111</c:f>
              <c:strCache>
                <c:ptCount val="1"/>
                <c:pt idx="0">
                  <c:v> High Case</c:v>
                </c:pt>
              </c:strCache>
            </c:strRef>
          </c:tx>
          <c:spPr>
            <a:ln w="47625">
              <a:noFill/>
            </a:ln>
          </c:spPr>
          <c:marker>
            <c:symbol val="none"/>
          </c:marker>
          <c:dLbls>
            <c:txPr>
              <a:bodyPr/>
              <a:lstStyle/>
              <a:p>
                <a:pPr>
                  <a:defRPr>
                    <a:solidFill>
                      <a:srgbClr val="000090"/>
                    </a:solidFill>
                  </a:defRPr>
                </a:pPr>
                <a:endParaRPr lang="en-US"/>
              </a:p>
            </c:txPr>
            <c:dLblPos val="t"/>
            <c:showLegendKey val="0"/>
            <c:showVal val="1"/>
            <c:showCatName val="0"/>
            <c:showSerName val="1"/>
            <c:showPercent val="0"/>
            <c:showBubbleSize val="0"/>
            <c:separator>
</c:separator>
            <c:showLeaderLines val="0"/>
          </c:dLbls>
          <c:cat>
            <c:strRef>
              <c:f>MgSO4!$Z$112:$Z$117</c:f>
              <c:strCache>
                <c:ptCount val="6"/>
                <c:pt idx="0">
                  <c:v>Total Addressable Market for PE/E</c:v>
                </c:pt>
                <c:pt idx="1">
                  <c:v>Total Community Births </c:v>
                </c:pt>
                <c:pt idx="2">
                  <c:v>Total Facility Births </c:v>
                </c:pt>
                <c:pt idx="3">
                  <c:v>Total Facility Births w/o MgSO4 </c:v>
                </c:pt>
                <c:pt idx="4">
                  <c:v>Total Facility Births w MgSO4 </c:v>
                </c:pt>
                <c:pt idx="5">
                  <c:v>Total Additional Potential Market for MgSO4</c:v>
                </c:pt>
              </c:strCache>
            </c:strRef>
          </c:cat>
          <c:val>
            <c:numRef>
              <c:f>MgSO4!$AA$112:$AA$117</c:f>
              <c:numCache>
                <c:formatCode>#,##0</c:formatCode>
                <c:ptCount val="6"/>
                <c:pt idx="0">
                  <c:v>325583.99999999994</c:v>
                </c:pt>
                <c:pt idx="1">
                  <c:v>182327.04000000001</c:v>
                </c:pt>
                <c:pt idx="2">
                  <c:v>143256.95999999993</c:v>
                </c:pt>
                <c:pt idx="3">
                  <c:v>34381.670400000003</c:v>
                </c:pt>
                <c:pt idx="4">
                  <c:v>108875.28959999993</c:v>
                </c:pt>
                <c:pt idx="5">
                  <c:v>216708.71040000001</c:v>
                </c:pt>
              </c:numCache>
            </c:numRef>
          </c:val>
          <c:smooth val="0"/>
        </c:ser>
        <c:ser>
          <c:idx val="1"/>
          <c:order val="1"/>
          <c:tx>
            <c:strRef>
              <c:f>MgSO4!$AB$111</c:f>
              <c:strCache>
                <c:ptCount val="1"/>
                <c:pt idx="0">
                  <c:v>Low Case </c:v>
                </c:pt>
              </c:strCache>
            </c:strRef>
          </c:tx>
          <c:spPr>
            <a:ln w="47625">
              <a:noFill/>
            </a:ln>
          </c:spPr>
          <c:marker>
            <c:symbol val="none"/>
          </c:marker>
          <c:dLbls>
            <c:txPr>
              <a:bodyPr/>
              <a:lstStyle/>
              <a:p>
                <a:pPr>
                  <a:defRPr>
                    <a:solidFill>
                      <a:srgbClr val="000090"/>
                    </a:solidFill>
                  </a:defRPr>
                </a:pPr>
                <a:endParaRPr lang="en-US"/>
              </a:p>
            </c:txPr>
            <c:dLblPos val="b"/>
            <c:showLegendKey val="0"/>
            <c:showVal val="1"/>
            <c:showCatName val="0"/>
            <c:showSerName val="1"/>
            <c:showPercent val="0"/>
            <c:showBubbleSize val="0"/>
            <c:separator>
</c:separator>
            <c:showLeaderLines val="0"/>
          </c:dLbls>
          <c:cat>
            <c:strRef>
              <c:f>MgSO4!$Z$112:$Z$117</c:f>
              <c:strCache>
                <c:ptCount val="6"/>
                <c:pt idx="0">
                  <c:v>Total Addressable Market for PE/E</c:v>
                </c:pt>
                <c:pt idx="1">
                  <c:v>Total Community Births </c:v>
                </c:pt>
                <c:pt idx="2">
                  <c:v>Total Facility Births </c:v>
                </c:pt>
                <c:pt idx="3">
                  <c:v>Total Facility Births w/o MgSO4 </c:v>
                </c:pt>
                <c:pt idx="4">
                  <c:v>Total Facility Births w MgSO4 </c:v>
                </c:pt>
                <c:pt idx="5">
                  <c:v>Total Additional Potential Market for MgSO4</c:v>
                </c:pt>
              </c:strCache>
            </c:strRef>
          </c:cat>
          <c:val>
            <c:numRef>
              <c:f>MgSO4!$AB$112:$AB$117</c:f>
              <c:numCache>
                <c:formatCode>#,##0</c:formatCode>
                <c:ptCount val="6"/>
                <c:pt idx="0">
                  <c:v>116280</c:v>
                </c:pt>
                <c:pt idx="1">
                  <c:v>65116.800000000003</c:v>
                </c:pt>
                <c:pt idx="2">
                  <c:v>51163.199999999997</c:v>
                </c:pt>
                <c:pt idx="3">
                  <c:v>12279.167999999998</c:v>
                </c:pt>
                <c:pt idx="4">
                  <c:v>38884.031999999999</c:v>
                </c:pt>
                <c:pt idx="5">
                  <c:v>77395.967999999993</c:v>
                </c:pt>
              </c:numCache>
            </c:numRef>
          </c:val>
          <c:smooth val="0"/>
        </c:ser>
        <c:ser>
          <c:idx val="2"/>
          <c:order val="2"/>
          <c:tx>
            <c:strRef>
              <c:f>MgSO4!$AC$111</c:f>
              <c:strCache>
                <c:ptCount val="1"/>
                <c:pt idx="0">
                  <c:v>Difference</c:v>
                </c:pt>
              </c:strCache>
            </c:strRef>
          </c:tx>
          <c:spPr>
            <a:ln w="47625">
              <a:noFill/>
            </a:ln>
          </c:spPr>
          <c:marker>
            <c:symbol val="dot"/>
            <c:size val="3"/>
          </c:marker>
          <c:dLbls>
            <c:txPr>
              <a:bodyPr/>
              <a:lstStyle/>
              <a:p>
                <a:pPr>
                  <a:defRPr>
                    <a:solidFill>
                      <a:srgbClr val="000090"/>
                    </a:solidFill>
                  </a:defRPr>
                </a:pPr>
                <a:endParaRPr lang="en-US"/>
              </a:p>
            </c:txPr>
            <c:showLegendKey val="0"/>
            <c:showVal val="1"/>
            <c:showCatName val="0"/>
            <c:showSerName val="1"/>
            <c:showPercent val="0"/>
            <c:showBubbleSize val="0"/>
            <c:separator>
</c:separator>
            <c:showLeaderLines val="0"/>
          </c:dLbls>
          <c:cat>
            <c:strRef>
              <c:f>MgSO4!$Z$112:$Z$117</c:f>
              <c:strCache>
                <c:ptCount val="6"/>
                <c:pt idx="0">
                  <c:v>Total Addressable Market for PE/E</c:v>
                </c:pt>
                <c:pt idx="1">
                  <c:v>Total Community Births </c:v>
                </c:pt>
                <c:pt idx="2">
                  <c:v>Total Facility Births </c:v>
                </c:pt>
                <c:pt idx="3">
                  <c:v>Total Facility Births w/o MgSO4 </c:v>
                </c:pt>
                <c:pt idx="4">
                  <c:v>Total Facility Births w MgSO4 </c:v>
                </c:pt>
                <c:pt idx="5">
                  <c:v>Total Additional Potential Market for MgSO4</c:v>
                </c:pt>
              </c:strCache>
            </c:strRef>
          </c:cat>
          <c:val>
            <c:numRef>
              <c:f>MgSO4!$AC$112:$AC$117</c:f>
              <c:numCache>
                <c:formatCode>#,##0</c:formatCode>
                <c:ptCount val="6"/>
                <c:pt idx="0">
                  <c:v>209303.99999999994</c:v>
                </c:pt>
                <c:pt idx="1">
                  <c:v>117210.24000000001</c:v>
                </c:pt>
                <c:pt idx="2">
                  <c:v>92093.759999999937</c:v>
                </c:pt>
                <c:pt idx="3">
                  <c:v>22102.502400000005</c:v>
                </c:pt>
                <c:pt idx="4">
                  <c:v>69991.257599999924</c:v>
                </c:pt>
                <c:pt idx="5">
                  <c:v>139312.74240000002</c:v>
                </c:pt>
              </c:numCache>
            </c:numRef>
          </c:val>
          <c:smooth val="0"/>
        </c:ser>
        <c:dLbls>
          <c:showLegendKey val="0"/>
          <c:showVal val="0"/>
          <c:showCatName val="0"/>
          <c:showSerName val="0"/>
          <c:showPercent val="0"/>
          <c:showBubbleSize val="0"/>
        </c:dLbls>
        <c:hiLowLines>
          <c:spPr>
            <a:ln w="127000" cap="rnd">
              <a:solidFill>
                <a:srgbClr val="FF0000"/>
              </a:solidFill>
            </a:ln>
          </c:spPr>
        </c:hiLowLines>
        <c:axId val="55535872"/>
        <c:axId val="55541760"/>
      </c:stockChart>
      <c:catAx>
        <c:axId val="55535872"/>
        <c:scaling>
          <c:orientation val="minMax"/>
        </c:scaling>
        <c:delete val="0"/>
        <c:axPos val="b"/>
        <c:majorTickMark val="out"/>
        <c:minorTickMark val="none"/>
        <c:tickLblPos val="nextTo"/>
        <c:txPr>
          <a:bodyPr/>
          <a:lstStyle/>
          <a:p>
            <a:pPr>
              <a:defRPr>
                <a:solidFill>
                  <a:srgbClr val="000090"/>
                </a:solidFill>
              </a:defRPr>
            </a:pPr>
            <a:endParaRPr lang="en-US"/>
          </a:p>
        </c:txPr>
        <c:crossAx val="55541760"/>
        <c:crosses val="autoZero"/>
        <c:auto val="1"/>
        <c:lblAlgn val="ctr"/>
        <c:lblOffset val="100"/>
        <c:noMultiLvlLbl val="0"/>
      </c:catAx>
      <c:valAx>
        <c:axId val="55541760"/>
        <c:scaling>
          <c:orientation val="minMax"/>
        </c:scaling>
        <c:delete val="0"/>
        <c:axPos val="l"/>
        <c:title>
          <c:tx>
            <c:rich>
              <a:bodyPr rot="-5400000" vert="horz"/>
              <a:lstStyle/>
              <a:p>
                <a:pPr>
                  <a:defRPr>
                    <a:solidFill>
                      <a:srgbClr val="000090"/>
                    </a:solidFill>
                  </a:defRPr>
                </a:pPr>
                <a:r>
                  <a:rPr lang="en-US">
                    <a:solidFill>
                      <a:srgbClr val="000090"/>
                    </a:solidFill>
                  </a:rPr>
                  <a:t>Number of Women</a:t>
                </a:r>
              </a:p>
            </c:rich>
          </c:tx>
          <c:overlay val="0"/>
        </c:title>
        <c:numFmt formatCode="#,##0" sourceLinked="1"/>
        <c:majorTickMark val="out"/>
        <c:minorTickMark val="none"/>
        <c:tickLblPos val="nextTo"/>
        <c:txPr>
          <a:bodyPr/>
          <a:lstStyle/>
          <a:p>
            <a:pPr>
              <a:defRPr>
                <a:solidFill>
                  <a:srgbClr val="000090"/>
                </a:solidFill>
              </a:defRPr>
            </a:pPr>
            <a:endParaRPr lang="en-US"/>
          </a:p>
        </c:txPr>
        <c:crossAx val="55535872"/>
        <c:crosses val="autoZero"/>
        <c:crossBetween val="between"/>
      </c:valAx>
    </c:plotArea>
    <c:plotVisOnly val="1"/>
    <c:dispBlanksAs val="gap"/>
    <c:showDLblsOverMax val="0"/>
  </c:chart>
  <c:printSettings>
    <c:headerFooter/>
    <c:pageMargins b="1" l="0.75" r="0.75" t="1" header="0.5" footer="0.5"/>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World Market for Oxytocin (PPH Prevention)</a:t>
            </a:r>
          </a:p>
        </c:rich>
      </c:tx>
      <c:overlay val="0"/>
    </c:title>
    <c:autoTitleDeleted val="0"/>
    <c:plotArea>
      <c:layout/>
      <c:barChart>
        <c:barDir val="col"/>
        <c:grouping val="stacked"/>
        <c:varyColors val="0"/>
        <c:ser>
          <c:idx val="0"/>
          <c:order val="0"/>
          <c:tx>
            <c:strRef>
              <c:f>Oxytocin!$D$55</c:f>
              <c:strCache>
                <c:ptCount val="1"/>
                <c:pt idx="0">
                  <c:v>(Make White)</c:v>
                </c:pt>
              </c:strCache>
            </c:strRef>
          </c:tx>
          <c:spPr>
            <a:solidFill>
              <a:schemeClr val="bg1"/>
            </a:solidFill>
            <a:ln>
              <a:noFill/>
            </a:ln>
            <a:effectLst/>
          </c:spPr>
          <c:invertIfNegative val="0"/>
          <c:cat>
            <c:strRef>
              <c:f>Oxytocin!$C$56:$C$59</c:f>
              <c:strCache>
                <c:ptCount val="4"/>
                <c:pt idx="0">
                  <c:v>Total Addressable Market </c:v>
                </c:pt>
                <c:pt idx="1">
                  <c:v>Total Market w/o AMTSL </c:v>
                </c:pt>
                <c:pt idx="2">
                  <c:v>Total Market w AMTSL </c:v>
                </c:pt>
                <c:pt idx="3">
                  <c:v>Total Market w AMTSL where Oxytocin is Unavailable </c:v>
                </c:pt>
              </c:strCache>
            </c:strRef>
          </c:cat>
          <c:val>
            <c:numRef>
              <c:f>Oxytocin!$D$56:$D$59</c:f>
              <c:numCache>
                <c:formatCode>#,##0</c:formatCode>
                <c:ptCount val="4"/>
                <c:pt idx="1">
                  <c:v>89926200</c:v>
                </c:pt>
                <c:pt idx="3">
                  <c:v>80034318</c:v>
                </c:pt>
              </c:numCache>
            </c:numRef>
          </c:val>
        </c:ser>
        <c:ser>
          <c:idx val="1"/>
          <c:order val="1"/>
          <c:tx>
            <c:strRef>
              <c:f>Oxytocin!$E$55</c:f>
              <c:strCache>
                <c:ptCount val="1"/>
                <c:pt idx="0">
                  <c:v>Use Drivers</c:v>
                </c:pt>
              </c:strCache>
            </c:strRef>
          </c:tx>
          <c:spPr>
            <a:solidFill>
              <a:srgbClr val="00FF00"/>
            </a:solidFill>
            <a:effectLst/>
          </c:spPr>
          <c:invertIfNegative val="0"/>
          <c:dLbls>
            <c:dLbl>
              <c:idx val="0"/>
              <c:showLegendKey val="0"/>
              <c:showVal val="1"/>
              <c:showCatName val="0"/>
              <c:showSerName val="0"/>
              <c:showPercent val="0"/>
              <c:showBubbleSize val="0"/>
            </c:dLbl>
            <c:dLbl>
              <c:idx val="1"/>
              <c:layout>
                <c:manualLayout>
                  <c:x val="0"/>
                  <c:y val="-0.14212830027551901"/>
                </c:manualLayout>
              </c:layout>
              <c:showLegendKey val="0"/>
              <c:showVal val="1"/>
              <c:showCatName val="0"/>
              <c:showSerName val="0"/>
              <c:showPercent val="0"/>
              <c:showBubbleSize val="0"/>
            </c:dLbl>
            <c:dLbl>
              <c:idx val="2"/>
              <c:showLegendKey val="0"/>
              <c:showVal val="1"/>
              <c:showCatName val="0"/>
              <c:showSerName val="0"/>
              <c:showPercent val="0"/>
              <c:showBubbleSize val="0"/>
            </c:dLbl>
            <c:dLbl>
              <c:idx val="3"/>
              <c:layout>
                <c:manualLayout>
                  <c:x val="6.6360240414159002E-17"/>
                  <c:y val="-5.4664946090675397E-2"/>
                </c:manualLayout>
              </c:layout>
              <c:showLegendKey val="0"/>
              <c:showVal val="1"/>
              <c:showCatName val="0"/>
              <c:showSerName val="0"/>
              <c:showPercent val="0"/>
              <c:showBubbleSize val="0"/>
            </c:dLbl>
            <c:dLbl>
              <c:idx val="4"/>
              <c:layout>
                <c:manualLayout>
                  <c:x val="1.20824619993594E-16"/>
                  <c:y val="-0.17047619450857299"/>
                </c:manualLayout>
              </c:layout>
              <c:showLegendKey val="0"/>
              <c:showVal val="1"/>
              <c:showCatName val="0"/>
              <c:showSerName val="0"/>
              <c:showPercent val="0"/>
              <c:showBubbleSize val="0"/>
            </c:dLbl>
            <c:dLbl>
              <c:idx val="5"/>
              <c:showLegendKey val="0"/>
              <c:showVal val="1"/>
              <c:showCatName val="0"/>
              <c:showSerName val="0"/>
              <c:showPercent val="0"/>
              <c:showBubbleSize val="0"/>
            </c:dLbl>
            <c:dLbl>
              <c:idx val="6"/>
              <c:layout>
                <c:manualLayout>
                  <c:x val="0"/>
                  <c:y val="-0.31451528134113999"/>
                </c:manualLayout>
              </c:layout>
              <c:showLegendKey val="0"/>
              <c:showVal val="1"/>
              <c:showCatName val="0"/>
              <c:showSerName val="0"/>
              <c:showPercent val="0"/>
              <c:showBubbleSize val="0"/>
            </c:dLbl>
            <c:showLegendKey val="0"/>
            <c:showVal val="0"/>
            <c:showCatName val="0"/>
            <c:showSerName val="0"/>
            <c:showPercent val="0"/>
            <c:showBubbleSize val="0"/>
          </c:dLbls>
          <c:cat>
            <c:strRef>
              <c:f>Oxytocin!$C$56:$C$59</c:f>
              <c:strCache>
                <c:ptCount val="4"/>
                <c:pt idx="0">
                  <c:v>Total Addressable Market </c:v>
                </c:pt>
                <c:pt idx="1">
                  <c:v>Total Market w/o AMTSL </c:v>
                </c:pt>
                <c:pt idx="2">
                  <c:v>Total Market w AMTSL </c:v>
                </c:pt>
                <c:pt idx="3">
                  <c:v>Total Market w AMTSL where Oxytocin is Unavailable </c:v>
                </c:pt>
              </c:strCache>
            </c:strRef>
          </c:cat>
          <c:val>
            <c:numRef>
              <c:f>Oxytocin!$E$56:$E$59</c:f>
              <c:numCache>
                <c:formatCode>#,##0</c:formatCode>
                <c:ptCount val="4"/>
                <c:pt idx="1">
                  <c:v>52813800</c:v>
                </c:pt>
                <c:pt idx="3">
                  <c:v>9891882</c:v>
                </c:pt>
              </c:numCache>
            </c:numRef>
          </c:val>
        </c:ser>
        <c:ser>
          <c:idx val="2"/>
          <c:order val="2"/>
          <c:tx>
            <c:strRef>
              <c:f>Oxytocin!$F$55</c:f>
              <c:strCache>
                <c:ptCount val="1"/>
                <c:pt idx="0">
                  <c:v>Use Tools</c:v>
                </c:pt>
              </c:strCache>
            </c:strRef>
          </c:tx>
          <c:spPr>
            <a:solidFill>
              <a:srgbClr val="0080FF"/>
            </a:solidFill>
            <a:ln>
              <a:noFill/>
            </a:ln>
            <a:effectLst/>
          </c:spPr>
          <c:invertIfNegative val="0"/>
          <c:dLbls>
            <c:dLbl>
              <c:idx val="0"/>
              <c:layout>
                <c:manualLayout>
                  <c:x val="-1.2973444785602801E-7"/>
                  <c:y val="-0.37098549955794702"/>
                </c:manualLayout>
              </c:layout>
              <c:showLegendKey val="0"/>
              <c:showVal val="1"/>
              <c:showCatName val="0"/>
              <c:showSerName val="0"/>
              <c:showPercent val="0"/>
              <c:showBubbleSize val="0"/>
            </c:dLbl>
            <c:dLbl>
              <c:idx val="1"/>
              <c:showLegendKey val="0"/>
              <c:showVal val="1"/>
              <c:showCatName val="0"/>
              <c:showSerName val="0"/>
              <c:showPercent val="0"/>
              <c:showBubbleSize val="0"/>
            </c:dLbl>
            <c:dLbl>
              <c:idx val="2"/>
              <c:layout>
                <c:manualLayout>
                  <c:x val="-1.64762748777155E-3"/>
                  <c:y val="-0.25661286365132402"/>
                </c:manualLayout>
              </c:layout>
              <c:showLegendKey val="0"/>
              <c:showVal val="1"/>
              <c:showCatName val="0"/>
              <c:showSerName val="0"/>
              <c:showPercent val="0"/>
              <c:showBubbleSize val="0"/>
            </c:dLbl>
            <c:dLbl>
              <c:idx val="3"/>
              <c:showLegendKey val="0"/>
              <c:showVal val="1"/>
              <c:showCatName val="0"/>
              <c:showSerName val="0"/>
              <c:showPercent val="0"/>
              <c:showBubbleSize val="0"/>
            </c:dLbl>
            <c:dLbl>
              <c:idx val="4"/>
              <c:showLegendKey val="0"/>
              <c:showVal val="1"/>
              <c:showCatName val="0"/>
              <c:showSerName val="0"/>
              <c:showPercent val="0"/>
              <c:showBubbleSize val="0"/>
            </c:dLbl>
            <c:dLbl>
              <c:idx val="5"/>
              <c:layout>
                <c:manualLayout>
                  <c:x val="1.6476274877716801E-3"/>
                  <c:y val="-8.4866701655476301E-2"/>
                </c:manualLayout>
              </c:layout>
              <c:showLegendKey val="0"/>
              <c:showVal val="1"/>
              <c:showCatName val="0"/>
              <c:showSerName val="0"/>
              <c:showPercent val="0"/>
              <c:showBubbleSize val="0"/>
            </c:dLbl>
            <c:dLbl>
              <c:idx val="6"/>
              <c:showLegendKey val="0"/>
              <c:showVal val="1"/>
              <c:showCatName val="0"/>
              <c:showSerName val="0"/>
              <c:showPercent val="0"/>
              <c:showBubbleSize val="0"/>
            </c:dLbl>
            <c:showLegendKey val="0"/>
            <c:showVal val="0"/>
            <c:showCatName val="0"/>
            <c:showSerName val="0"/>
            <c:showPercent val="0"/>
            <c:showBubbleSize val="0"/>
          </c:dLbls>
          <c:cat>
            <c:strRef>
              <c:f>Oxytocin!$C$56:$C$59</c:f>
              <c:strCache>
                <c:ptCount val="4"/>
                <c:pt idx="0">
                  <c:v>Total Addressable Market </c:v>
                </c:pt>
                <c:pt idx="1">
                  <c:v>Total Market w/o AMTSL </c:v>
                </c:pt>
                <c:pt idx="2">
                  <c:v>Total Market w AMTSL </c:v>
                </c:pt>
                <c:pt idx="3">
                  <c:v>Total Market w AMTSL where Oxytocin is Unavailable </c:v>
                </c:pt>
              </c:strCache>
            </c:strRef>
          </c:cat>
          <c:val>
            <c:numRef>
              <c:f>Oxytocin!$F$56:$F$59</c:f>
              <c:numCache>
                <c:formatCode>#,##0</c:formatCode>
                <c:ptCount val="4"/>
                <c:pt idx="0">
                  <c:v>142740000</c:v>
                </c:pt>
                <c:pt idx="2">
                  <c:v>89926200</c:v>
                </c:pt>
              </c:numCache>
            </c:numRef>
          </c:val>
        </c:ser>
        <c:dLbls>
          <c:showLegendKey val="0"/>
          <c:showVal val="0"/>
          <c:showCatName val="0"/>
          <c:showSerName val="0"/>
          <c:showPercent val="0"/>
          <c:showBubbleSize val="0"/>
        </c:dLbls>
        <c:gapWidth val="150"/>
        <c:overlap val="100"/>
        <c:axId val="46787584"/>
        <c:axId val="46813952"/>
      </c:barChart>
      <c:catAx>
        <c:axId val="46787584"/>
        <c:scaling>
          <c:orientation val="minMax"/>
        </c:scaling>
        <c:delete val="0"/>
        <c:axPos val="b"/>
        <c:majorTickMark val="out"/>
        <c:minorTickMark val="none"/>
        <c:tickLblPos val="nextTo"/>
        <c:crossAx val="46813952"/>
        <c:crosses val="autoZero"/>
        <c:auto val="1"/>
        <c:lblAlgn val="ctr"/>
        <c:lblOffset val="100"/>
        <c:noMultiLvlLbl val="0"/>
      </c:catAx>
      <c:valAx>
        <c:axId val="46813952"/>
        <c:scaling>
          <c:orientation val="minMax"/>
        </c:scaling>
        <c:delete val="0"/>
        <c:axPos val="l"/>
        <c:title>
          <c:tx>
            <c:rich>
              <a:bodyPr rot="-5400000" vert="horz"/>
              <a:lstStyle/>
              <a:p>
                <a:pPr>
                  <a:defRPr/>
                </a:pPr>
                <a:r>
                  <a:rPr lang="en-US"/>
                  <a:t>Number</a:t>
                </a:r>
                <a:r>
                  <a:rPr lang="en-US" baseline="0"/>
                  <a:t> of Women</a:t>
                </a:r>
                <a:endParaRPr lang="en-US"/>
              </a:p>
            </c:rich>
          </c:tx>
          <c:overlay val="0"/>
        </c:title>
        <c:numFmt formatCode="#,##0" sourceLinked="1"/>
        <c:majorTickMark val="out"/>
        <c:minorTickMark val="none"/>
        <c:tickLblPos val="nextTo"/>
        <c:crossAx val="46787584"/>
        <c:crosses val="autoZero"/>
        <c:crossBetween val="between"/>
      </c:valAx>
    </c:plotArea>
    <c:plotVisOnly val="1"/>
    <c:dispBlanksAs val="gap"/>
    <c:showDLblsOverMax val="0"/>
  </c:chart>
  <c:txPr>
    <a:bodyPr/>
    <a:lstStyle/>
    <a:p>
      <a:pPr>
        <a:defRPr>
          <a:solidFill>
            <a:srgbClr val="000090"/>
          </a:solidFill>
        </a:defRPr>
      </a:pPr>
      <a:endParaRPr lang="en-US"/>
    </a:p>
  </c:txPr>
  <c:printSettings>
    <c:headerFooter/>
    <c:pageMargins b="1" l="0.75" r="0.75" t="1" header="0.5" footer="0.5"/>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SSA Market for Oxytocin (PPH Prevention)</a:t>
            </a:r>
          </a:p>
        </c:rich>
      </c:tx>
      <c:overlay val="0"/>
    </c:title>
    <c:autoTitleDeleted val="0"/>
    <c:plotArea>
      <c:layout/>
      <c:barChart>
        <c:barDir val="col"/>
        <c:grouping val="stacked"/>
        <c:varyColors val="0"/>
        <c:ser>
          <c:idx val="0"/>
          <c:order val="0"/>
          <c:tx>
            <c:strRef>
              <c:f>Oxytocin!$D$71</c:f>
              <c:strCache>
                <c:ptCount val="1"/>
                <c:pt idx="0">
                  <c:v>(Make White)</c:v>
                </c:pt>
              </c:strCache>
            </c:strRef>
          </c:tx>
          <c:spPr>
            <a:solidFill>
              <a:schemeClr val="bg1"/>
            </a:solidFill>
            <a:effectLst/>
          </c:spPr>
          <c:invertIfNegative val="0"/>
          <c:cat>
            <c:strRef>
              <c:f>Oxytocin!$C$72:$C$75</c:f>
              <c:strCache>
                <c:ptCount val="4"/>
                <c:pt idx="0">
                  <c:v>Total Addressable Market </c:v>
                </c:pt>
                <c:pt idx="1">
                  <c:v>Total Market w/o AMTSL </c:v>
                </c:pt>
                <c:pt idx="2">
                  <c:v>Total Market w AMTSL </c:v>
                </c:pt>
                <c:pt idx="3">
                  <c:v>Total Market w AMTSL where Oxytocin is Unavailable </c:v>
                </c:pt>
              </c:strCache>
            </c:strRef>
          </c:cat>
          <c:val>
            <c:numRef>
              <c:f>Oxytocin!$D$72:$D$75</c:f>
              <c:numCache>
                <c:formatCode>#,##0</c:formatCode>
                <c:ptCount val="4"/>
                <c:pt idx="1">
                  <c:v>17334720</c:v>
                </c:pt>
                <c:pt idx="3">
                  <c:v>15427900.800000001</c:v>
                </c:pt>
              </c:numCache>
            </c:numRef>
          </c:val>
        </c:ser>
        <c:ser>
          <c:idx val="1"/>
          <c:order val="1"/>
          <c:tx>
            <c:strRef>
              <c:f>Oxytocin!$E$71</c:f>
              <c:strCache>
                <c:ptCount val="1"/>
                <c:pt idx="0">
                  <c:v>Use Drivers</c:v>
                </c:pt>
              </c:strCache>
            </c:strRef>
          </c:tx>
          <c:spPr>
            <a:solidFill>
              <a:srgbClr val="00FF00"/>
            </a:solidFill>
            <a:ln>
              <a:noFill/>
            </a:ln>
            <a:effectLst/>
          </c:spPr>
          <c:invertIfNegative val="0"/>
          <c:dLbls>
            <c:dLbl>
              <c:idx val="0"/>
              <c:showLegendKey val="0"/>
              <c:showVal val="1"/>
              <c:showCatName val="0"/>
              <c:showSerName val="0"/>
              <c:showPercent val="0"/>
              <c:showBubbleSize val="0"/>
            </c:dLbl>
            <c:dLbl>
              <c:idx val="1"/>
              <c:layout>
                <c:manualLayout>
                  <c:x val="-1.656543274193E-3"/>
                  <c:y val="-0.20233144356905799"/>
                </c:manualLayout>
              </c:layout>
              <c:showLegendKey val="0"/>
              <c:showVal val="1"/>
              <c:showCatName val="0"/>
              <c:showSerName val="0"/>
              <c:showPercent val="0"/>
              <c:showBubbleSize val="0"/>
            </c:dLbl>
            <c:dLbl>
              <c:idx val="2"/>
              <c:showLegendKey val="0"/>
              <c:showVal val="1"/>
              <c:showCatName val="0"/>
              <c:showSerName val="0"/>
              <c:showPercent val="0"/>
              <c:showBubbleSize val="0"/>
            </c:dLbl>
            <c:dLbl>
              <c:idx val="3"/>
              <c:layout>
                <c:manualLayout>
                  <c:x val="-6.0739218389109406E-17"/>
                  <c:y val="-4.9958381128162498E-2"/>
                </c:manualLayout>
              </c:layout>
              <c:showLegendKey val="0"/>
              <c:showVal val="1"/>
              <c:showCatName val="0"/>
              <c:showSerName val="0"/>
              <c:showPercent val="0"/>
              <c:showBubbleSize val="0"/>
            </c:dLbl>
            <c:dLbl>
              <c:idx val="4"/>
              <c:layout>
                <c:manualLayout>
                  <c:x val="-1.656543274193E-3"/>
                  <c:y val="-0.15237306244089599"/>
                </c:manualLayout>
              </c:layout>
              <c:showLegendKey val="0"/>
              <c:showVal val="1"/>
              <c:showCatName val="0"/>
              <c:showSerName val="0"/>
              <c:showPercent val="0"/>
              <c:showBubbleSize val="0"/>
            </c:dLbl>
            <c:dLbl>
              <c:idx val="5"/>
              <c:showLegendKey val="0"/>
              <c:showVal val="1"/>
              <c:showCatName val="0"/>
              <c:showSerName val="0"/>
              <c:showPercent val="0"/>
              <c:showBubbleSize val="0"/>
            </c:dLbl>
            <c:dLbl>
              <c:idx val="6"/>
              <c:layout>
                <c:manualLayout>
                  <c:x val="-1.656543274193E-3"/>
                  <c:y val="-0.32223155827664801"/>
                </c:manualLayout>
              </c:layout>
              <c:showLegendKey val="0"/>
              <c:showVal val="1"/>
              <c:showCatName val="0"/>
              <c:showSerName val="0"/>
              <c:showPercent val="0"/>
              <c:showBubbleSize val="0"/>
            </c:dLbl>
            <c:dLbl>
              <c:idx val="7"/>
              <c:showLegendKey val="0"/>
              <c:showVal val="1"/>
              <c:showCatName val="0"/>
              <c:showSerName val="0"/>
              <c:showPercent val="0"/>
              <c:showBubbleSize val="0"/>
            </c:dLbl>
            <c:showLegendKey val="0"/>
            <c:showVal val="0"/>
            <c:showCatName val="0"/>
            <c:showSerName val="0"/>
            <c:showPercent val="0"/>
            <c:showBubbleSize val="0"/>
          </c:dLbls>
          <c:cat>
            <c:strRef>
              <c:f>Oxytocin!$C$72:$C$75</c:f>
              <c:strCache>
                <c:ptCount val="4"/>
                <c:pt idx="0">
                  <c:v>Total Addressable Market </c:v>
                </c:pt>
                <c:pt idx="1">
                  <c:v>Total Market w/o AMTSL </c:v>
                </c:pt>
                <c:pt idx="2">
                  <c:v>Total Market w AMTSL </c:v>
                </c:pt>
                <c:pt idx="3">
                  <c:v>Total Market w AMTSL where Oxytocin is Unavailable </c:v>
                </c:pt>
              </c:strCache>
            </c:strRef>
          </c:cat>
          <c:val>
            <c:numRef>
              <c:f>Oxytocin!$E$72:$E$75</c:f>
              <c:numCache>
                <c:formatCode>#,##0</c:formatCode>
                <c:ptCount val="4"/>
                <c:pt idx="1">
                  <c:v>18779280</c:v>
                </c:pt>
                <c:pt idx="3">
                  <c:v>1906819.1999999993</c:v>
                </c:pt>
              </c:numCache>
            </c:numRef>
          </c:val>
        </c:ser>
        <c:ser>
          <c:idx val="2"/>
          <c:order val="2"/>
          <c:tx>
            <c:strRef>
              <c:f>Oxytocin!$F$71</c:f>
              <c:strCache>
                <c:ptCount val="1"/>
                <c:pt idx="0">
                  <c:v>Use Tools</c:v>
                </c:pt>
              </c:strCache>
            </c:strRef>
          </c:tx>
          <c:spPr>
            <a:solidFill>
              <a:srgbClr val="0080FF"/>
            </a:solidFill>
            <a:effectLst/>
          </c:spPr>
          <c:invertIfNegative val="0"/>
          <c:dLbls>
            <c:dLbl>
              <c:idx val="0"/>
              <c:layout>
                <c:manualLayout>
                  <c:x val="0"/>
                  <c:y val="-0.37218993940481099"/>
                </c:manualLayout>
              </c:layout>
              <c:showLegendKey val="0"/>
              <c:showVal val="1"/>
              <c:showCatName val="0"/>
              <c:showSerName val="0"/>
              <c:showPercent val="0"/>
              <c:showBubbleSize val="0"/>
            </c:dLbl>
            <c:dLbl>
              <c:idx val="1"/>
              <c:showLegendKey val="0"/>
              <c:showVal val="1"/>
              <c:showCatName val="0"/>
              <c:showSerName val="0"/>
              <c:showPercent val="0"/>
              <c:showBubbleSize val="0"/>
            </c:dLbl>
            <c:dLbl>
              <c:idx val="2"/>
              <c:layout>
                <c:manualLayout>
                  <c:x val="-6.0739218389109406E-17"/>
                  <c:y val="-0.20982520073828301"/>
                </c:manualLayout>
              </c:layout>
              <c:showLegendKey val="0"/>
              <c:showVal val="1"/>
              <c:showCatName val="0"/>
              <c:showSerName val="0"/>
              <c:showPercent val="0"/>
              <c:showBubbleSize val="0"/>
            </c:dLbl>
            <c:dLbl>
              <c:idx val="3"/>
              <c:showLegendKey val="0"/>
              <c:showVal val="1"/>
              <c:showCatName val="0"/>
              <c:showSerName val="0"/>
              <c:showPercent val="0"/>
              <c:showBubbleSize val="0"/>
            </c:dLbl>
            <c:dLbl>
              <c:idx val="4"/>
              <c:showLegendKey val="0"/>
              <c:showVal val="1"/>
              <c:showCatName val="0"/>
              <c:showSerName val="0"/>
              <c:showPercent val="0"/>
              <c:showBubbleSize val="0"/>
            </c:dLbl>
            <c:dLbl>
              <c:idx val="5"/>
              <c:layout>
                <c:manualLayout>
                  <c:x val="-1.656543274193E-3"/>
                  <c:y val="-8.24313288614682E-2"/>
                </c:manualLayout>
              </c:layout>
              <c:showLegendKey val="0"/>
              <c:showVal val="1"/>
              <c:showCatName val="0"/>
              <c:showSerName val="0"/>
              <c:showPercent val="0"/>
              <c:showBubbleSize val="0"/>
            </c:dLbl>
            <c:dLbl>
              <c:idx val="6"/>
              <c:showLegendKey val="0"/>
              <c:showVal val="1"/>
              <c:showCatName val="0"/>
              <c:showSerName val="0"/>
              <c:showPercent val="0"/>
              <c:showBubbleSize val="0"/>
            </c:dLbl>
            <c:dLbl>
              <c:idx val="7"/>
              <c:showLegendKey val="0"/>
              <c:showVal val="1"/>
              <c:showCatName val="0"/>
              <c:showSerName val="0"/>
              <c:showPercent val="0"/>
              <c:showBubbleSize val="0"/>
            </c:dLbl>
            <c:showLegendKey val="0"/>
            <c:showVal val="0"/>
            <c:showCatName val="0"/>
            <c:showSerName val="0"/>
            <c:showPercent val="0"/>
            <c:showBubbleSize val="0"/>
          </c:dLbls>
          <c:cat>
            <c:strRef>
              <c:f>Oxytocin!$C$72:$C$75</c:f>
              <c:strCache>
                <c:ptCount val="4"/>
                <c:pt idx="0">
                  <c:v>Total Addressable Market </c:v>
                </c:pt>
                <c:pt idx="1">
                  <c:v>Total Market w/o AMTSL </c:v>
                </c:pt>
                <c:pt idx="2">
                  <c:v>Total Market w AMTSL </c:v>
                </c:pt>
                <c:pt idx="3">
                  <c:v>Total Market w AMTSL where Oxytocin is Unavailable </c:v>
                </c:pt>
              </c:strCache>
            </c:strRef>
          </c:cat>
          <c:val>
            <c:numRef>
              <c:f>Oxytocin!$F$72:$F$75</c:f>
              <c:numCache>
                <c:formatCode>#,##0</c:formatCode>
                <c:ptCount val="4"/>
                <c:pt idx="0">
                  <c:v>36114000</c:v>
                </c:pt>
                <c:pt idx="2">
                  <c:v>17334720</c:v>
                </c:pt>
              </c:numCache>
            </c:numRef>
          </c:val>
        </c:ser>
        <c:dLbls>
          <c:showLegendKey val="0"/>
          <c:showVal val="0"/>
          <c:showCatName val="0"/>
          <c:showSerName val="0"/>
          <c:showPercent val="0"/>
          <c:showBubbleSize val="0"/>
        </c:dLbls>
        <c:gapWidth val="150"/>
        <c:overlap val="100"/>
        <c:axId val="46869888"/>
        <c:axId val="46871680"/>
      </c:barChart>
      <c:catAx>
        <c:axId val="46869888"/>
        <c:scaling>
          <c:orientation val="minMax"/>
        </c:scaling>
        <c:delete val="0"/>
        <c:axPos val="b"/>
        <c:majorTickMark val="out"/>
        <c:minorTickMark val="none"/>
        <c:tickLblPos val="nextTo"/>
        <c:crossAx val="46871680"/>
        <c:crosses val="autoZero"/>
        <c:auto val="1"/>
        <c:lblAlgn val="ctr"/>
        <c:lblOffset val="100"/>
        <c:noMultiLvlLbl val="0"/>
      </c:catAx>
      <c:valAx>
        <c:axId val="46871680"/>
        <c:scaling>
          <c:orientation val="minMax"/>
        </c:scaling>
        <c:delete val="0"/>
        <c:axPos val="l"/>
        <c:title>
          <c:tx>
            <c:rich>
              <a:bodyPr/>
              <a:lstStyle/>
              <a:p>
                <a:pPr>
                  <a:defRPr/>
                </a:pPr>
                <a:r>
                  <a:rPr lang="en-US"/>
                  <a:t>Number of Women</a:t>
                </a:r>
              </a:p>
            </c:rich>
          </c:tx>
          <c:overlay val="0"/>
        </c:title>
        <c:numFmt formatCode="#,##0" sourceLinked="1"/>
        <c:majorTickMark val="out"/>
        <c:minorTickMark val="none"/>
        <c:tickLblPos val="nextTo"/>
        <c:crossAx val="46869888"/>
        <c:crosses val="autoZero"/>
        <c:crossBetween val="between"/>
      </c:valAx>
    </c:plotArea>
    <c:plotVisOnly val="1"/>
    <c:dispBlanksAs val="gap"/>
    <c:showDLblsOverMax val="0"/>
  </c:chart>
  <c:txPr>
    <a:bodyPr/>
    <a:lstStyle/>
    <a:p>
      <a:pPr>
        <a:defRPr>
          <a:solidFill>
            <a:srgbClr val="000090"/>
          </a:solidFill>
        </a:defRPr>
      </a:pPr>
      <a:endParaRPr lang="en-US"/>
    </a:p>
  </c:txPr>
  <c:printSettings>
    <c:headerFooter/>
    <c:pageMargins b="1" l="0.75" r="0.75" t="1" header="0.5" footer="0.5"/>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SEA</a:t>
            </a:r>
            <a:r>
              <a:rPr lang="en-US" baseline="0"/>
              <a:t> Market for Oxytocin (PPH Prevention)</a:t>
            </a:r>
            <a:endParaRPr lang="en-US"/>
          </a:p>
        </c:rich>
      </c:tx>
      <c:overlay val="0"/>
    </c:title>
    <c:autoTitleDeleted val="0"/>
    <c:plotArea>
      <c:layout/>
      <c:barChart>
        <c:barDir val="col"/>
        <c:grouping val="stacked"/>
        <c:varyColors val="0"/>
        <c:ser>
          <c:idx val="0"/>
          <c:order val="0"/>
          <c:tx>
            <c:strRef>
              <c:f>Oxytocin!$D$88</c:f>
              <c:strCache>
                <c:ptCount val="1"/>
                <c:pt idx="0">
                  <c:v>(Make White)</c:v>
                </c:pt>
              </c:strCache>
            </c:strRef>
          </c:tx>
          <c:spPr>
            <a:solidFill>
              <a:schemeClr val="bg1"/>
            </a:solidFill>
            <a:effectLst/>
          </c:spPr>
          <c:invertIfNegative val="0"/>
          <c:cat>
            <c:strRef>
              <c:f>Oxytocin!$C$89:$C$92</c:f>
              <c:strCache>
                <c:ptCount val="4"/>
                <c:pt idx="0">
                  <c:v>Total Addressable Market </c:v>
                </c:pt>
                <c:pt idx="1">
                  <c:v>Total Market w/o AMTSL </c:v>
                </c:pt>
                <c:pt idx="2">
                  <c:v>Total Market w AMTSL </c:v>
                </c:pt>
                <c:pt idx="3">
                  <c:v>Total Market w AMTSL where Oxytocin is Unavailable</c:v>
                </c:pt>
              </c:strCache>
            </c:strRef>
          </c:cat>
          <c:val>
            <c:numRef>
              <c:f>Oxytocin!$D$89:$D$92</c:f>
              <c:numCache>
                <c:formatCode>#,##0</c:formatCode>
                <c:ptCount val="4"/>
                <c:pt idx="1">
                  <c:v>5116319.9999999991</c:v>
                </c:pt>
                <c:pt idx="3">
                  <c:v>4553524.8</c:v>
                </c:pt>
              </c:numCache>
            </c:numRef>
          </c:val>
        </c:ser>
        <c:ser>
          <c:idx val="1"/>
          <c:order val="1"/>
          <c:tx>
            <c:strRef>
              <c:f>Oxytocin!$E$88</c:f>
              <c:strCache>
                <c:ptCount val="1"/>
                <c:pt idx="0">
                  <c:v>Use Drivers</c:v>
                </c:pt>
              </c:strCache>
            </c:strRef>
          </c:tx>
          <c:spPr>
            <a:solidFill>
              <a:srgbClr val="00FF00"/>
            </a:solidFill>
            <a:effectLst/>
          </c:spPr>
          <c:invertIfNegative val="0"/>
          <c:dLbls>
            <c:dLbl>
              <c:idx val="0"/>
              <c:showLegendKey val="0"/>
              <c:showVal val="1"/>
              <c:showCatName val="0"/>
              <c:showSerName val="0"/>
              <c:showPercent val="0"/>
              <c:showBubbleSize val="0"/>
            </c:dLbl>
            <c:dLbl>
              <c:idx val="1"/>
              <c:layout>
                <c:manualLayout>
                  <c:x val="-1.6629710299970899E-3"/>
                  <c:y val="-0.192461932886099"/>
                </c:manualLayout>
              </c:layout>
              <c:showLegendKey val="0"/>
              <c:showVal val="1"/>
              <c:showCatName val="0"/>
              <c:showSerName val="0"/>
              <c:showPercent val="0"/>
              <c:showBubbleSize val="0"/>
            </c:dLbl>
            <c:dLbl>
              <c:idx val="2"/>
              <c:showLegendKey val="0"/>
              <c:showVal val="1"/>
              <c:showCatName val="0"/>
              <c:showSerName val="0"/>
              <c:showPercent val="0"/>
              <c:showBubbleSize val="0"/>
            </c:dLbl>
            <c:dLbl>
              <c:idx val="3"/>
              <c:layout>
                <c:manualLayout>
                  <c:x val="-6.0974900045979104E-17"/>
                  <c:y val="-4.0898160738296101E-2"/>
                </c:manualLayout>
              </c:layout>
              <c:showLegendKey val="0"/>
              <c:showVal val="1"/>
              <c:showCatName val="0"/>
              <c:showSerName val="0"/>
              <c:showPercent val="0"/>
              <c:showBubbleSize val="0"/>
            </c:dLbl>
            <c:dLbl>
              <c:idx val="4"/>
              <c:layout>
                <c:manualLayout>
                  <c:x val="0"/>
                  <c:y val="-0.14675222382565101"/>
                </c:manualLayout>
              </c:layout>
              <c:showLegendKey val="0"/>
              <c:showVal val="1"/>
              <c:showCatName val="0"/>
              <c:showSerName val="0"/>
              <c:showPercent val="0"/>
              <c:showBubbleSize val="0"/>
            </c:dLbl>
            <c:dLbl>
              <c:idx val="5"/>
              <c:showLegendKey val="0"/>
              <c:showVal val="1"/>
              <c:showCatName val="0"/>
              <c:showSerName val="0"/>
              <c:showPercent val="0"/>
              <c:showBubbleSize val="0"/>
            </c:dLbl>
            <c:dLbl>
              <c:idx val="6"/>
              <c:layout>
                <c:manualLayout>
                  <c:x val="-1.6629710299971201E-3"/>
                  <c:y val="-0.30312754429560601"/>
                </c:manualLayout>
              </c:layout>
              <c:showLegendKey val="0"/>
              <c:showVal val="1"/>
              <c:showCatName val="0"/>
              <c:showSerName val="0"/>
              <c:showPercent val="0"/>
              <c:showBubbleSize val="0"/>
            </c:dLbl>
            <c:dLbl>
              <c:idx val="7"/>
              <c:showLegendKey val="0"/>
              <c:showVal val="1"/>
              <c:showCatName val="0"/>
              <c:showSerName val="0"/>
              <c:showPercent val="0"/>
              <c:showBubbleSize val="0"/>
            </c:dLbl>
            <c:showLegendKey val="0"/>
            <c:showVal val="0"/>
            <c:showCatName val="0"/>
            <c:showSerName val="0"/>
            <c:showPercent val="0"/>
            <c:showBubbleSize val="0"/>
          </c:dLbls>
          <c:cat>
            <c:strRef>
              <c:f>Oxytocin!$C$89:$C$92</c:f>
              <c:strCache>
                <c:ptCount val="4"/>
                <c:pt idx="0">
                  <c:v>Total Addressable Market </c:v>
                </c:pt>
                <c:pt idx="1">
                  <c:v>Total Market w/o AMTSL </c:v>
                </c:pt>
                <c:pt idx="2">
                  <c:v>Total Market w AMTSL </c:v>
                </c:pt>
                <c:pt idx="3">
                  <c:v>Total Market w AMTSL where Oxytocin is Unavailable</c:v>
                </c:pt>
              </c:strCache>
            </c:strRef>
          </c:cat>
          <c:val>
            <c:numRef>
              <c:f>Oxytocin!$E$89:$E$92</c:f>
              <c:numCache>
                <c:formatCode>#,##0</c:formatCode>
                <c:ptCount val="4"/>
                <c:pt idx="1">
                  <c:v>6511680.0000000009</c:v>
                </c:pt>
                <c:pt idx="3">
                  <c:v>562795.20000000019</c:v>
                </c:pt>
              </c:numCache>
            </c:numRef>
          </c:val>
        </c:ser>
        <c:ser>
          <c:idx val="2"/>
          <c:order val="2"/>
          <c:tx>
            <c:strRef>
              <c:f>Oxytocin!$F$88</c:f>
              <c:strCache>
                <c:ptCount val="1"/>
                <c:pt idx="0">
                  <c:v>Use Tools</c:v>
                </c:pt>
              </c:strCache>
            </c:strRef>
          </c:tx>
          <c:spPr>
            <a:solidFill>
              <a:srgbClr val="0080FF"/>
            </a:solidFill>
            <a:effectLst/>
          </c:spPr>
          <c:invertIfNegative val="0"/>
          <c:dLbls>
            <c:dLbl>
              <c:idx val="0"/>
              <c:layout>
                <c:manualLayout>
                  <c:x val="0"/>
                  <c:y val="-0.34883725335605498"/>
                </c:manualLayout>
              </c:layout>
              <c:showLegendKey val="0"/>
              <c:showVal val="1"/>
              <c:showCatName val="0"/>
              <c:showSerName val="0"/>
              <c:showPercent val="0"/>
              <c:showBubbleSize val="0"/>
            </c:dLbl>
            <c:dLbl>
              <c:idx val="1"/>
              <c:showLegendKey val="0"/>
              <c:showVal val="1"/>
              <c:showCatName val="0"/>
              <c:showSerName val="0"/>
              <c:showPercent val="0"/>
              <c:showBubbleSize val="0"/>
            </c:dLbl>
            <c:dLbl>
              <c:idx val="2"/>
              <c:layout>
                <c:manualLayout>
                  <c:x val="0"/>
                  <c:y val="-0.18524461040287099"/>
                </c:manualLayout>
              </c:layout>
              <c:showLegendKey val="0"/>
              <c:showVal val="1"/>
              <c:showCatName val="0"/>
              <c:showSerName val="0"/>
              <c:showPercent val="0"/>
              <c:showBubbleSize val="0"/>
            </c:dLbl>
            <c:dLbl>
              <c:idx val="3"/>
              <c:showLegendKey val="0"/>
              <c:showVal val="1"/>
              <c:showCatName val="0"/>
              <c:showSerName val="0"/>
              <c:showPercent val="0"/>
              <c:showBubbleSize val="0"/>
            </c:dLbl>
            <c:dLbl>
              <c:idx val="4"/>
              <c:showLegendKey val="0"/>
              <c:showVal val="1"/>
              <c:showCatName val="0"/>
              <c:showSerName val="0"/>
              <c:showPercent val="0"/>
              <c:showBubbleSize val="0"/>
            </c:dLbl>
            <c:dLbl>
              <c:idx val="5"/>
              <c:layout>
                <c:manualLayout>
                  <c:x val="-3.3259420599942302E-3"/>
                  <c:y val="-7.4579188424399701E-2"/>
                </c:manualLayout>
              </c:layout>
              <c:showLegendKey val="0"/>
              <c:showVal val="1"/>
              <c:showCatName val="0"/>
              <c:showSerName val="0"/>
              <c:showPercent val="0"/>
              <c:showBubbleSize val="0"/>
            </c:dLbl>
            <c:dLbl>
              <c:idx val="6"/>
              <c:showLegendKey val="0"/>
              <c:showVal val="1"/>
              <c:showCatName val="0"/>
              <c:showSerName val="0"/>
              <c:showPercent val="0"/>
              <c:showBubbleSize val="0"/>
            </c:dLbl>
            <c:dLbl>
              <c:idx val="7"/>
              <c:showLegendKey val="0"/>
              <c:showVal val="1"/>
              <c:showCatName val="0"/>
              <c:showSerName val="0"/>
              <c:showPercent val="0"/>
              <c:showBubbleSize val="0"/>
            </c:dLbl>
            <c:showLegendKey val="0"/>
            <c:showVal val="0"/>
            <c:showCatName val="0"/>
            <c:showSerName val="0"/>
            <c:showPercent val="0"/>
            <c:showBubbleSize val="0"/>
          </c:dLbls>
          <c:cat>
            <c:strRef>
              <c:f>Oxytocin!$C$89:$C$92</c:f>
              <c:strCache>
                <c:ptCount val="4"/>
                <c:pt idx="0">
                  <c:v>Total Addressable Market </c:v>
                </c:pt>
                <c:pt idx="1">
                  <c:v>Total Market w/o AMTSL </c:v>
                </c:pt>
                <c:pt idx="2">
                  <c:v>Total Market w AMTSL </c:v>
                </c:pt>
                <c:pt idx="3">
                  <c:v>Total Market w AMTSL where Oxytocin is Unavailable</c:v>
                </c:pt>
              </c:strCache>
            </c:strRef>
          </c:cat>
          <c:val>
            <c:numRef>
              <c:f>Oxytocin!$F$89:$F$92</c:f>
              <c:numCache>
                <c:formatCode>#,##0</c:formatCode>
                <c:ptCount val="4"/>
                <c:pt idx="0">
                  <c:v>11628000</c:v>
                </c:pt>
                <c:pt idx="2">
                  <c:v>5116319.9999999991</c:v>
                </c:pt>
              </c:numCache>
            </c:numRef>
          </c:val>
        </c:ser>
        <c:dLbls>
          <c:showLegendKey val="0"/>
          <c:showVal val="0"/>
          <c:showCatName val="0"/>
          <c:showSerName val="0"/>
          <c:showPercent val="0"/>
          <c:showBubbleSize val="0"/>
        </c:dLbls>
        <c:gapWidth val="150"/>
        <c:overlap val="100"/>
        <c:axId val="46919680"/>
        <c:axId val="46921216"/>
      </c:barChart>
      <c:catAx>
        <c:axId val="46919680"/>
        <c:scaling>
          <c:orientation val="minMax"/>
        </c:scaling>
        <c:delete val="0"/>
        <c:axPos val="b"/>
        <c:majorTickMark val="out"/>
        <c:minorTickMark val="none"/>
        <c:tickLblPos val="nextTo"/>
        <c:crossAx val="46921216"/>
        <c:crosses val="autoZero"/>
        <c:auto val="1"/>
        <c:lblAlgn val="ctr"/>
        <c:lblOffset val="100"/>
        <c:noMultiLvlLbl val="0"/>
      </c:catAx>
      <c:valAx>
        <c:axId val="46921216"/>
        <c:scaling>
          <c:orientation val="minMax"/>
        </c:scaling>
        <c:delete val="0"/>
        <c:axPos val="l"/>
        <c:title>
          <c:tx>
            <c:rich>
              <a:bodyPr/>
              <a:lstStyle/>
              <a:p>
                <a:pPr>
                  <a:defRPr/>
                </a:pPr>
                <a:r>
                  <a:rPr lang="en-US"/>
                  <a:t>Number of Women</a:t>
                </a:r>
              </a:p>
            </c:rich>
          </c:tx>
          <c:overlay val="0"/>
        </c:title>
        <c:numFmt formatCode="#,##0" sourceLinked="1"/>
        <c:majorTickMark val="out"/>
        <c:minorTickMark val="none"/>
        <c:tickLblPos val="nextTo"/>
        <c:crossAx val="46919680"/>
        <c:crosses val="autoZero"/>
        <c:crossBetween val="between"/>
      </c:valAx>
    </c:plotArea>
    <c:plotVisOnly val="1"/>
    <c:dispBlanksAs val="gap"/>
    <c:showDLblsOverMax val="0"/>
  </c:chart>
  <c:txPr>
    <a:bodyPr/>
    <a:lstStyle/>
    <a:p>
      <a:pPr>
        <a:defRPr>
          <a:solidFill>
            <a:srgbClr val="000090"/>
          </a:solidFill>
        </a:defRPr>
      </a:pPr>
      <a:endParaRPr lang="en-US"/>
    </a:p>
  </c:txPr>
  <c:printSettings>
    <c:headerFooter/>
    <c:pageMargins b="1" l="0.75" r="0.75" t="1" header="0.5" footer="0.5"/>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World Market for Oxytocin (PPH Treatment)</a:t>
            </a:r>
          </a:p>
        </c:rich>
      </c:tx>
      <c:overlay val="0"/>
    </c:title>
    <c:autoTitleDeleted val="0"/>
    <c:plotArea>
      <c:layout/>
      <c:barChart>
        <c:barDir val="col"/>
        <c:grouping val="stacked"/>
        <c:varyColors val="0"/>
        <c:ser>
          <c:idx val="0"/>
          <c:order val="0"/>
          <c:spPr>
            <a:solidFill>
              <a:schemeClr val="bg1"/>
            </a:solidFill>
            <a:effectLst/>
          </c:spPr>
          <c:invertIfNegative val="0"/>
          <c:cat>
            <c:strRef>
              <c:f>Oxytocin!$M$56:$M$59</c:f>
              <c:strCache>
                <c:ptCount val="4"/>
                <c:pt idx="0">
                  <c:v>Total Addressable Market </c:v>
                </c:pt>
                <c:pt idx="1">
                  <c:v>Total Market w/o AMTSL </c:v>
                </c:pt>
                <c:pt idx="2">
                  <c:v>Total Market w AMTSL </c:v>
                </c:pt>
                <c:pt idx="3">
                  <c:v>Total Market w AMTSL where Oxytocin is Unavailable </c:v>
                </c:pt>
              </c:strCache>
            </c:strRef>
          </c:cat>
          <c:val>
            <c:numRef>
              <c:f>Oxytocin!$N$56:$N$59</c:f>
              <c:numCache>
                <c:formatCode>#,##0</c:formatCode>
                <c:ptCount val="4"/>
                <c:pt idx="1">
                  <c:v>9712029.5999999996</c:v>
                </c:pt>
                <c:pt idx="3">
                  <c:v>8643706.3440000005</c:v>
                </c:pt>
              </c:numCache>
            </c:numRef>
          </c:val>
        </c:ser>
        <c:ser>
          <c:idx val="1"/>
          <c:order val="1"/>
          <c:spPr>
            <a:solidFill>
              <a:srgbClr val="00FF00"/>
            </a:solidFill>
            <a:ln>
              <a:noFill/>
            </a:ln>
            <a:effectLst/>
          </c:spPr>
          <c:invertIfNegative val="0"/>
          <c:dLbls>
            <c:dLbl>
              <c:idx val="0"/>
              <c:showLegendKey val="0"/>
              <c:showVal val="1"/>
              <c:showCatName val="0"/>
              <c:showSerName val="0"/>
              <c:showPercent val="0"/>
              <c:showBubbleSize val="0"/>
            </c:dLbl>
            <c:dLbl>
              <c:idx val="1"/>
              <c:layout>
                <c:manualLayout>
                  <c:x val="-6.5444267094360295E-17"/>
                  <c:y val="-0.14812889812889801"/>
                </c:manualLayout>
              </c:layout>
              <c:showLegendKey val="0"/>
              <c:showVal val="1"/>
              <c:showCatName val="0"/>
              <c:showSerName val="0"/>
              <c:showPercent val="0"/>
              <c:showBubbleSize val="0"/>
            </c:dLbl>
            <c:dLbl>
              <c:idx val="2"/>
              <c:showLegendKey val="0"/>
              <c:showVal val="1"/>
              <c:showCatName val="0"/>
              <c:showSerName val="0"/>
              <c:showPercent val="0"/>
              <c:showBubbleSize val="0"/>
            </c:dLbl>
            <c:dLbl>
              <c:idx val="3"/>
              <c:layout>
                <c:manualLayout>
                  <c:x val="-6.5444267094360295E-17"/>
                  <c:y val="-5.9771309771309802E-2"/>
                </c:manualLayout>
              </c:layout>
              <c:showLegendKey val="0"/>
              <c:showVal val="1"/>
              <c:showCatName val="0"/>
              <c:showSerName val="0"/>
              <c:showPercent val="0"/>
              <c:showBubbleSize val="0"/>
            </c:dLbl>
            <c:dLbl>
              <c:idx val="4"/>
              <c:layout>
                <c:manualLayout>
                  <c:x val="-1.59235628859113E-3"/>
                  <c:y val="-0.17032172491085601"/>
                </c:manualLayout>
              </c:layout>
              <c:showLegendKey val="0"/>
              <c:showVal val="1"/>
              <c:showCatName val="0"/>
              <c:showSerName val="0"/>
              <c:showPercent val="0"/>
              <c:showBubbleSize val="0"/>
            </c:dLbl>
            <c:dLbl>
              <c:idx val="5"/>
              <c:showLegendKey val="0"/>
              <c:showVal val="1"/>
              <c:showCatName val="0"/>
              <c:showSerName val="0"/>
              <c:showPercent val="0"/>
              <c:showBubbleSize val="0"/>
            </c:dLbl>
            <c:dLbl>
              <c:idx val="6"/>
              <c:layout>
                <c:manualLayout>
                  <c:x val="1.1677144554298E-16"/>
                  <c:y val="-0.30324449459192798"/>
                </c:manualLayout>
              </c:layout>
              <c:showLegendKey val="0"/>
              <c:showVal val="1"/>
              <c:showCatName val="0"/>
              <c:showSerName val="0"/>
              <c:showPercent val="0"/>
              <c:showBubbleSize val="0"/>
            </c:dLbl>
            <c:txPr>
              <a:bodyPr/>
              <a:lstStyle/>
              <a:p>
                <a:pPr>
                  <a:defRPr>
                    <a:solidFill>
                      <a:srgbClr val="000090"/>
                    </a:solidFill>
                  </a:defRPr>
                </a:pPr>
                <a:endParaRPr lang="en-US"/>
              </a:p>
            </c:txPr>
            <c:showLegendKey val="0"/>
            <c:showVal val="0"/>
            <c:showCatName val="0"/>
            <c:showSerName val="0"/>
            <c:showPercent val="0"/>
            <c:showBubbleSize val="0"/>
          </c:dLbls>
          <c:cat>
            <c:strRef>
              <c:f>Oxytocin!$M$56:$M$59</c:f>
              <c:strCache>
                <c:ptCount val="4"/>
                <c:pt idx="0">
                  <c:v>Total Addressable Market </c:v>
                </c:pt>
                <c:pt idx="1">
                  <c:v>Total Market w/o AMTSL </c:v>
                </c:pt>
                <c:pt idx="2">
                  <c:v>Total Market w AMTSL </c:v>
                </c:pt>
                <c:pt idx="3">
                  <c:v>Total Market w AMTSL where Oxytocin is Unavailable </c:v>
                </c:pt>
              </c:strCache>
            </c:strRef>
          </c:cat>
          <c:val>
            <c:numRef>
              <c:f>Oxytocin!$O$56:$O$59</c:f>
              <c:numCache>
                <c:formatCode>#,##0</c:formatCode>
                <c:ptCount val="4"/>
                <c:pt idx="1">
                  <c:v>5703890.4000000004</c:v>
                </c:pt>
                <c:pt idx="3">
                  <c:v>1068323.2559999991</c:v>
                </c:pt>
              </c:numCache>
            </c:numRef>
          </c:val>
        </c:ser>
        <c:ser>
          <c:idx val="2"/>
          <c:order val="2"/>
          <c:spPr>
            <a:solidFill>
              <a:srgbClr val="0080FF"/>
            </a:solidFill>
            <a:ln>
              <a:noFill/>
            </a:ln>
            <a:effectLst/>
          </c:spPr>
          <c:invertIfNegative val="0"/>
          <c:dLbls>
            <c:dLbl>
              <c:idx val="0"/>
              <c:layout>
                <c:manualLayout>
                  <c:x val="0"/>
                  <c:y val="-0.36382536382536401"/>
                </c:manualLayout>
              </c:layout>
              <c:showLegendKey val="0"/>
              <c:showVal val="1"/>
              <c:showCatName val="0"/>
              <c:showSerName val="0"/>
              <c:showPercent val="0"/>
              <c:showBubbleSize val="0"/>
            </c:dLbl>
            <c:dLbl>
              <c:idx val="1"/>
              <c:showLegendKey val="0"/>
              <c:showVal val="1"/>
              <c:showCatName val="0"/>
              <c:showSerName val="0"/>
              <c:showPercent val="0"/>
              <c:showBubbleSize val="0"/>
            </c:dLbl>
            <c:dLbl>
              <c:idx val="2"/>
              <c:layout>
                <c:manualLayout>
                  <c:x val="1.78486426669414E-3"/>
                  <c:y val="-0.24428274428274399"/>
                </c:manualLayout>
              </c:layout>
              <c:showLegendKey val="0"/>
              <c:showVal val="1"/>
              <c:showCatName val="0"/>
              <c:showSerName val="0"/>
              <c:showPercent val="0"/>
              <c:showBubbleSize val="0"/>
            </c:dLbl>
            <c:dLbl>
              <c:idx val="3"/>
              <c:showLegendKey val="0"/>
              <c:showVal val="1"/>
              <c:showCatName val="0"/>
              <c:showSerName val="0"/>
              <c:showPercent val="0"/>
              <c:showBubbleSize val="0"/>
            </c:dLbl>
            <c:dLbl>
              <c:idx val="4"/>
              <c:showLegendKey val="0"/>
              <c:showVal val="1"/>
              <c:showCatName val="0"/>
              <c:showSerName val="0"/>
              <c:showPercent val="0"/>
              <c:showBubbleSize val="0"/>
            </c:dLbl>
            <c:dLbl>
              <c:idx val="5"/>
              <c:layout>
                <c:manualLayout>
                  <c:x val="0"/>
                  <c:y val="-8.0703943853399698E-2"/>
                </c:manualLayout>
              </c:layout>
              <c:showLegendKey val="0"/>
              <c:showVal val="1"/>
              <c:showCatName val="0"/>
              <c:showSerName val="0"/>
              <c:showPercent val="0"/>
              <c:showBubbleSize val="0"/>
            </c:dLbl>
            <c:dLbl>
              <c:idx val="6"/>
              <c:showLegendKey val="0"/>
              <c:showVal val="1"/>
              <c:showCatName val="0"/>
              <c:showSerName val="0"/>
              <c:showPercent val="0"/>
              <c:showBubbleSize val="0"/>
            </c:dLbl>
            <c:txPr>
              <a:bodyPr/>
              <a:lstStyle/>
              <a:p>
                <a:pPr>
                  <a:defRPr>
                    <a:solidFill>
                      <a:srgbClr val="000090"/>
                    </a:solidFill>
                  </a:defRPr>
                </a:pPr>
                <a:endParaRPr lang="en-US"/>
              </a:p>
            </c:txPr>
            <c:showLegendKey val="0"/>
            <c:showVal val="0"/>
            <c:showCatName val="0"/>
            <c:showSerName val="0"/>
            <c:showPercent val="0"/>
            <c:showBubbleSize val="0"/>
          </c:dLbls>
          <c:cat>
            <c:strRef>
              <c:f>Oxytocin!$M$56:$M$59</c:f>
              <c:strCache>
                <c:ptCount val="4"/>
                <c:pt idx="0">
                  <c:v>Total Addressable Market </c:v>
                </c:pt>
                <c:pt idx="1">
                  <c:v>Total Market w/o AMTSL </c:v>
                </c:pt>
                <c:pt idx="2">
                  <c:v>Total Market w AMTSL </c:v>
                </c:pt>
                <c:pt idx="3">
                  <c:v>Total Market w AMTSL where Oxytocin is Unavailable </c:v>
                </c:pt>
              </c:strCache>
            </c:strRef>
          </c:cat>
          <c:val>
            <c:numRef>
              <c:f>Oxytocin!$P$56:$P$59</c:f>
              <c:numCache>
                <c:formatCode>#,##0</c:formatCode>
                <c:ptCount val="4"/>
                <c:pt idx="0">
                  <c:v>15415920</c:v>
                </c:pt>
                <c:pt idx="2">
                  <c:v>9712029.5999999996</c:v>
                </c:pt>
              </c:numCache>
            </c:numRef>
          </c:val>
        </c:ser>
        <c:dLbls>
          <c:showLegendKey val="0"/>
          <c:showVal val="0"/>
          <c:showCatName val="0"/>
          <c:showSerName val="0"/>
          <c:showPercent val="0"/>
          <c:showBubbleSize val="0"/>
        </c:dLbls>
        <c:gapWidth val="150"/>
        <c:overlap val="100"/>
        <c:axId val="97526144"/>
        <c:axId val="97527680"/>
      </c:barChart>
      <c:catAx>
        <c:axId val="97526144"/>
        <c:scaling>
          <c:orientation val="minMax"/>
        </c:scaling>
        <c:delete val="0"/>
        <c:axPos val="b"/>
        <c:majorTickMark val="out"/>
        <c:minorTickMark val="none"/>
        <c:tickLblPos val="nextTo"/>
        <c:txPr>
          <a:bodyPr/>
          <a:lstStyle/>
          <a:p>
            <a:pPr>
              <a:defRPr>
                <a:solidFill>
                  <a:srgbClr val="000090"/>
                </a:solidFill>
              </a:defRPr>
            </a:pPr>
            <a:endParaRPr lang="en-US"/>
          </a:p>
        </c:txPr>
        <c:crossAx val="97527680"/>
        <c:crosses val="autoZero"/>
        <c:auto val="1"/>
        <c:lblAlgn val="ctr"/>
        <c:lblOffset val="100"/>
        <c:noMultiLvlLbl val="0"/>
      </c:catAx>
      <c:valAx>
        <c:axId val="97527680"/>
        <c:scaling>
          <c:orientation val="minMax"/>
        </c:scaling>
        <c:delete val="0"/>
        <c:axPos val="l"/>
        <c:title>
          <c:tx>
            <c:rich>
              <a:bodyPr/>
              <a:lstStyle/>
              <a:p>
                <a:pPr>
                  <a:defRPr>
                    <a:solidFill>
                      <a:srgbClr val="000090"/>
                    </a:solidFill>
                  </a:defRPr>
                </a:pPr>
                <a:r>
                  <a:rPr lang="en-US">
                    <a:solidFill>
                      <a:srgbClr val="000090"/>
                    </a:solidFill>
                  </a:rPr>
                  <a:t>Number of Women</a:t>
                </a:r>
              </a:p>
            </c:rich>
          </c:tx>
          <c:overlay val="0"/>
        </c:title>
        <c:numFmt formatCode="#,##0" sourceLinked="1"/>
        <c:majorTickMark val="out"/>
        <c:minorTickMark val="none"/>
        <c:tickLblPos val="nextTo"/>
        <c:txPr>
          <a:bodyPr/>
          <a:lstStyle/>
          <a:p>
            <a:pPr>
              <a:defRPr>
                <a:solidFill>
                  <a:srgbClr val="000090"/>
                </a:solidFill>
              </a:defRPr>
            </a:pPr>
            <a:endParaRPr lang="en-US"/>
          </a:p>
        </c:txPr>
        <c:crossAx val="97526144"/>
        <c:crosses val="autoZero"/>
        <c:crossBetween val="between"/>
      </c:valAx>
    </c:plotArea>
    <c:plotVisOnly val="1"/>
    <c:dispBlanksAs val="gap"/>
    <c:showDLblsOverMax val="0"/>
  </c:chart>
  <c:printSettings>
    <c:headerFooter/>
    <c:pageMargins b="1" l="0.75" r="0.75" t="1" header="0.5" footer="0.5"/>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SSA Market for Oxytocin (PPH Treatment)</a:t>
            </a:r>
          </a:p>
        </c:rich>
      </c:tx>
      <c:overlay val="0"/>
    </c:title>
    <c:autoTitleDeleted val="0"/>
    <c:plotArea>
      <c:layout/>
      <c:barChart>
        <c:barDir val="col"/>
        <c:grouping val="stacked"/>
        <c:varyColors val="0"/>
        <c:ser>
          <c:idx val="0"/>
          <c:order val="0"/>
          <c:tx>
            <c:strRef>
              <c:f>Oxytocin!$N$71</c:f>
              <c:strCache>
                <c:ptCount val="1"/>
                <c:pt idx="0">
                  <c:v>(Make White)</c:v>
                </c:pt>
              </c:strCache>
            </c:strRef>
          </c:tx>
          <c:spPr>
            <a:solidFill>
              <a:schemeClr val="bg1"/>
            </a:solidFill>
            <a:ln>
              <a:noFill/>
            </a:ln>
            <a:effectLst/>
          </c:spPr>
          <c:invertIfNegative val="0"/>
          <c:cat>
            <c:strRef>
              <c:f>Oxytocin!$M$72:$M$75</c:f>
              <c:strCache>
                <c:ptCount val="4"/>
                <c:pt idx="0">
                  <c:v>Total Addressable Market</c:v>
                </c:pt>
                <c:pt idx="1">
                  <c:v>Total Market w/o AMTSL </c:v>
                </c:pt>
                <c:pt idx="2">
                  <c:v>Total Market w AMTSL </c:v>
                </c:pt>
                <c:pt idx="3">
                  <c:v>Total Market w AMTSL where Oxytocin is Unavailable </c:v>
                </c:pt>
              </c:strCache>
            </c:strRef>
          </c:cat>
          <c:val>
            <c:numRef>
              <c:f>Oxytocin!$N$72:$N$75</c:f>
              <c:numCache>
                <c:formatCode>#,##0</c:formatCode>
                <c:ptCount val="4"/>
                <c:pt idx="1">
                  <c:v>1811478.24</c:v>
                </c:pt>
                <c:pt idx="3">
                  <c:v>1612215.6335999998</c:v>
                </c:pt>
              </c:numCache>
            </c:numRef>
          </c:val>
        </c:ser>
        <c:ser>
          <c:idx val="1"/>
          <c:order val="1"/>
          <c:tx>
            <c:strRef>
              <c:f>Oxytocin!$O$71</c:f>
              <c:strCache>
                <c:ptCount val="1"/>
                <c:pt idx="0">
                  <c:v>Use Drivers</c:v>
                </c:pt>
              </c:strCache>
            </c:strRef>
          </c:tx>
          <c:spPr>
            <a:solidFill>
              <a:srgbClr val="00FF00"/>
            </a:solidFill>
            <a:effectLst/>
          </c:spPr>
          <c:invertIfNegative val="0"/>
          <c:dLbls>
            <c:dLbl>
              <c:idx val="0"/>
              <c:showLegendKey val="0"/>
              <c:showVal val="1"/>
              <c:showCatName val="0"/>
              <c:showSerName val="0"/>
              <c:showPercent val="0"/>
              <c:showBubbleSize val="0"/>
            </c:dLbl>
            <c:dLbl>
              <c:idx val="1"/>
              <c:layout>
                <c:manualLayout>
                  <c:x val="0"/>
                  <c:y val="-0.225615957683934"/>
                </c:manualLayout>
              </c:layout>
              <c:showLegendKey val="0"/>
              <c:showVal val="1"/>
              <c:showCatName val="0"/>
              <c:showSerName val="0"/>
              <c:showPercent val="0"/>
              <c:showBubbleSize val="0"/>
            </c:dLbl>
            <c:dLbl>
              <c:idx val="2"/>
              <c:showLegendKey val="0"/>
              <c:showVal val="1"/>
              <c:showCatName val="0"/>
              <c:showSerName val="0"/>
              <c:showPercent val="0"/>
              <c:showBubbleSize val="0"/>
            </c:dLbl>
            <c:dLbl>
              <c:idx val="3"/>
              <c:layout>
                <c:manualLayout>
                  <c:x val="-5.8385737412575995E-17"/>
                  <c:y val="-5.7324837170567897E-2"/>
                </c:manualLayout>
              </c:layout>
              <c:showLegendKey val="0"/>
              <c:showVal val="1"/>
              <c:showCatName val="0"/>
              <c:showSerName val="0"/>
              <c:showPercent val="0"/>
              <c:showBubbleSize val="0"/>
            </c:dLbl>
            <c:dLbl>
              <c:idx val="4"/>
              <c:layout>
                <c:manualLayout>
                  <c:x val="-1.1530265124244499E-16"/>
                  <c:y val="-0.153264280499644"/>
                </c:manualLayout>
              </c:layout>
              <c:showLegendKey val="0"/>
              <c:showVal val="1"/>
              <c:showCatName val="0"/>
              <c:showSerName val="0"/>
              <c:showPercent val="0"/>
              <c:showBubbleSize val="0"/>
            </c:dLbl>
            <c:dLbl>
              <c:idx val="5"/>
              <c:showLegendKey val="0"/>
              <c:showVal val="1"/>
              <c:showCatName val="0"/>
              <c:showSerName val="0"/>
              <c:showPercent val="0"/>
              <c:showBubbleSize val="0"/>
            </c:dLbl>
            <c:dLbl>
              <c:idx val="6"/>
              <c:layout>
                <c:manualLayout>
                  <c:x val="2.0056455207249999E-5"/>
                  <c:y val="-0.34188193862016603"/>
                </c:manualLayout>
              </c:layout>
              <c:showLegendKey val="0"/>
              <c:showVal val="1"/>
              <c:showCatName val="0"/>
              <c:showSerName val="0"/>
              <c:showPercent val="0"/>
              <c:showBubbleSize val="0"/>
            </c:dLbl>
            <c:txPr>
              <a:bodyPr/>
              <a:lstStyle/>
              <a:p>
                <a:pPr>
                  <a:defRPr>
                    <a:solidFill>
                      <a:srgbClr val="000090"/>
                    </a:solidFill>
                  </a:defRPr>
                </a:pPr>
                <a:endParaRPr lang="en-US"/>
              </a:p>
            </c:txPr>
            <c:showLegendKey val="0"/>
            <c:showVal val="0"/>
            <c:showCatName val="0"/>
            <c:showSerName val="0"/>
            <c:showPercent val="0"/>
            <c:showBubbleSize val="0"/>
          </c:dLbls>
          <c:cat>
            <c:strRef>
              <c:f>Oxytocin!$M$72:$M$75</c:f>
              <c:strCache>
                <c:ptCount val="4"/>
                <c:pt idx="0">
                  <c:v>Total Addressable Market</c:v>
                </c:pt>
                <c:pt idx="1">
                  <c:v>Total Market w/o AMTSL </c:v>
                </c:pt>
                <c:pt idx="2">
                  <c:v>Total Market w AMTSL </c:v>
                </c:pt>
                <c:pt idx="3">
                  <c:v>Total Market w AMTSL where Oxytocin is Unavailable </c:v>
                </c:pt>
              </c:strCache>
            </c:strRef>
          </c:cat>
          <c:val>
            <c:numRef>
              <c:f>Oxytocin!$O$72:$O$75</c:f>
              <c:numCache>
                <c:formatCode>#,##0</c:formatCode>
                <c:ptCount val="4"/>
                <c:pt idx="1">
                  <c:v>1962434.76</c:v>
                </c:pt>
                <c:pt idx="3">
                  <c:v>199262.60640000016</c:v>
                </c:pt>
              </c:numCache>
            </c:numRef>
          </c:val>
        </c:ser>
        <c:ser>
          <c:idx val="2"/>
          <c:order val="2"/>
          <c:tx>
            <c:strRef>
              <c:f>Oxytocin!$P$71</c:f>
              <c:strCache>
                <c:ptCount val="1"/>
                <c:pt idx="0">
                  <c:v>Use Tools</c:v>
                </c:pt>
              </c:strCache>
            </c:strRef>
          </c:tx>
          <c:spPr>
            <a:solidFill>
              <a:srgbClr val="0080FF"/>
            </a:solidFill>
            <a:ln>
              <a:noFill/>
            </a:ln>
            <a:effectLst/>
          </c:spPr>
          <c:invertIfNegative val="0"/>
          <c:dLbls>
            <c:dLbl>
              <c:idx val="0"/>
              <c:layout>
                <c:manualLayout>
                  <c:x val="-1.5923566878980899E-3"/>
                  <c:y val="-0.38694265090133301"/>
                </c:manualLayout>
              </c:layout>
              <c:showLegendKey val="0"/>
              <c:showVal val="1"/>
              <c:showCatName val="0"/>
              <c:showSerName val="0"/>
              <c:showPercent val="0"/>
              <c:showBubbleSize val="0"/>
            </c:dLbl>
            <c:dLbl>
              <c:idx val="1"/>
              <c:showLegendKey val="0"/>
              <c:showVal val="1"/>
              <c:showCatName val="0"/>
              <c:showSerName val="0"/>
              <c:showPercent val="0"/>
              <c:showBubbleSize val="0"/>
            </c:dLbl>
            <c:dLbl>
              <c:idx val="2"/>
              <c:layout>
                <c:manualLayout>
                  <c:x val="-1.5923566878980899E-3"/>
                  <c:y val="-0.21974520915384399"/>
                </c:manualLayout>
              </c:layout>
              <c:showLegendKey val="0"/>
              <c:showVal val="1"/>
              <c:showCatName val="0"/>
              <c:showSerName val="0"/>
              <c:showPercent val="0"/>
              <c:showBubbleSize val="0"/>
            </c:dLbl>
            <c:dLbl>
              <c:idx val="3"/>
              <c:showLegendKey val="0"/>
              <c:showVal val="1"/>
              <c:showCatName val="0"/>
              <c:showSerName val="0"/>
              <c:showPercent val="0"/>
              <c:showBubbleSize val="0"/>
            </c:dLbl>
            <c:dLbl>
              <c:idx val="4"/>
              <c:showLegendKey val="0"/>
              <c:showVal val="1"/>
              <c:showCatName val="0"/>
              <c:showSerName val="0"/>
              <c:showPercent val="0"/>
              <c:showBubbleSize val="0"/>
            </c:dLbl>
            <c:dLbl>
              <c:idx val="5"/>
              <c:layout>
                <c:manualLayout>
                  <c:x val="-1.1530265124244499E-16"/>
                  <c:y val="-7.8454141722035506E-2"/>
                </c:manualLayout>
              </c:layout>
              <c:showLegendKey val="0"/>
              <c:showVal val="1"/>
              <c:showCatName val="0"/>
              <c:showSerName val="0"/>
              <c:showPercent val="0"/>
              <c:showBubbleSize val="0"/>
            </c:dLbl>
            <c:dLbl>
              <c:idx val="6"/>
              <c:showLegendKey val="0"/>
              <c:showVal val="1"/>
              <c:showCatName val="0"/>
              <c:showSerName val="0"/>
              <c:showPercent val="0"/>
              <c:showBubbleSize val="0"/>
            </c:dLbl>
            <c:txPr>
              <a:bodyPr/>
              <a:lstStyle/>
              <a:p>
                <a:pPr>
                  <a:defRPr>
                    <a:solidFill>
                      <a:srgbClr val="000090"/>
                    </a:solidFill>
                  </a:defRPr>
                </a:pPr>
                <a:endParaRPr lang="en-US"/>
              </a:p>
            </c:txPr>
            <c:showLegendKey val="0"/>
            <c:showVal val="0"/>
            <c:showCatName val="0"/>
            <c:showSerName val="0"/>
            <c:showPercent val="0"/>
            <c:showBubbleSize val="0"/>
          </c:dLbls>
          <c:cat>
            <c:strRef>
              <c:f>Oxytocin!$M$72:$M$75</c:f>
              <c:strCache>
                <c:ptCount val="4"/>
                <c:pt idx="0">
                  <c:v>Total Addressable Market</c:v>
                </c:pt>
                <c:pt idx="1">
                  <c:v>Total Market w/o AMTSL </c:v>
                </c:pt>
                <c:pt idx="2">
                  <c:v>Total Market w AMTSL </c:v>
                </c:pt>
                <c:pt idx="3">
                  <c:v>Total Market w AMTSL where Oxytocin is Unavailable </c:v>
                </c:pt>
              </c:strCache>
            </c:strRef>
          </c:cat>
          <c:val>
            <c:numRef>
              <c:f>Oxytocin!$P$72:$P$75</c:f>
              <c:numCache>
                <c:formatCode>#,##0</c:formatCode>
                <c:ptCount val="4"/>
                <c:pt idx="0">
                  <c:v>3773913</c:v>
                </c:pt>
                <c:pt idx="2">
                  <c:v>1811478.24</c:v>
                </c:pt>
              </c:numCache>
            </c:numRef>
          </c:val>
        </c:ser>
        <c:dLbls>
          <c:showLegendKey val="0"/>
          <c:showVal val="0"/>
          <c:showCatName val="0"/>
          <c:showSerName val="0"/>
          <c:showPercent val="0"/>
          <c:showBubbleSize val="0"/>
        </c:dLbls>
        <c:gapWidth val="150"/>
        <c:overlap val="100"/>
        <c:axId val="56046336"/>
        <c:axId val="56047872"/>
      </c:barChart>
      <c:catAx>
        <c:axId val="56046336"/>
        <c:scaling>
          <c:orientation val="minMax"/>
        </c:scaling>
        <c:delete val="0"/>
        <c:axPos val="b"/>
        <c:majorTickMark val="out"/>
        <c:minorTickMark val="none"/>
        <c:tickLblPos val="nextTo"/>
        <c:txPr>
          <a:bodyPr/>
          <a:lstStyle/>
          <a:p>
            <a:pPr>
              <a:defRPr>
                <a:solidFill>
                  <a:srgbClr val="000090"/>
                </a:solidFill>
              </a:defRPr>
            </a:pPr>
            <a:endParaRPr lang="en-US"/>
          </a:p>
        </c:txPr>
        <c:crossAx val="56047872"/>
        <c:crosses val="autoZero"/>
        <c:auto val="1"/>
        <c:lblAlgn val="ctr"/>
        <c:lblOffset val="100"/>
        <c:noMultiLvlLbl val="0"/>
      </c:catAx>
      <c:valAx>
        <c:axId val="56047872"/>
        <c:scaling>
          <c:orientation val="minMax"/>
        </c:scaling>
        <c:delete val="0"/>
        <c:axPos val="l"/>
        <c:title>
          <c:tx>
            <c:rich>
              <a:bodyPr/>
              <a:lstStyle/>
              <a:p>
                <a:pPr>
                  <a:defRPr>
                    <a:solidFill>
                      <a:srgbClr val="000090"/>
                    </a:solidFill>
                  </a:defRPr>
                </a:pPr>
                <a:r>
                  <a:rPr lang="en-US">
                    <a:solidFill>
                      <a:srgbClr val="000090"/>
                    </a:solidFill>
                  </a:rPr>
                  <a:t>Number of Women</a:t>
                </a:r>
              </a:p>
            </c:rich>
          </c:tx>
          <c:overlay val="0"/>
        </c:title>
        <c:numFmt formatCode="#,##0" sourceLinked="1"/>
        <c:majorTickMark val="out"/>
        <c:minorTickMark val="none"/>
        <c:tickLblPos val="nextTo"/>
        <c:txPr>
          <a:bodyPr/>
          <a:lstStyle/>
          <a:p>
            <a:pPr>
              <a:defRPr>
                <a:solidFill>
                  <a:srgbClr val="000090"/>
                </a:solidFill>
              </a:defRPr>
            </a:pPr>
            <a:endParaRPr lang="en-US"/>
          </a:p>
        </c:txPr>
        <c:crossAx val="56046336"/>
        <c:crosses val="autoZero"/>
        <c:crossBetween val="between"/>
      </c:valAx>
    </c:plotArea>
    <c:plotVisOnly val="1"/>
    <c:dispBlanksAs val="gap"/>
    <c:showDLblsOverMax val="0"/>
  </c:chart>
  <c:printSettings>
    <c:headerFooter/>
    <c:pageMargins b="1" l="0.75" r="0.75" t="1" header="0.5" footer="0.5"/>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SEA Market for Oxytocin (PPH</a:t>
            </a:r>
            <a:r>
              <a:rPr lang="en-US" baseline="0">
                <a:solidFill>
                  <a:srgbClr val="000090"/>
                </a:solidFill>
              </a:rPr>
              <a:t> </a:t>
            </a:r>
            <a:r>
              <a:rPr lang="en-US">
                <a:solidFill>
                  <a:srgbClr val="000090"/>
                </a:solidFill>
              </a:rPr>
              <a:t>Treatment)</a:t>
            </a:r>
          </a:p>
        </c:rich>
      </c:tx>
      <c:overlay val="0"/>
    </c:title>
    <c:autoTitleDeleted val="0"/>
    <c:plotArea>
      <c:layout/>
      <c:barChart>
        <c:barDir val="col"/>
        <c:grouping val="stacked"/>
        <c:varyColors val="0"/>
        <c:ser>
          <c:idx val="0"/>
          <c:order val="0"/>
          <c:tx>
            <c:strRef>
              <c:f>Oxytocin!$N$88</c:f>
              <c:strCache>
                <c:ptCount val="1"/>
                <c:pt idx="0">
                  <c:v>(Make White)</c:v>
                </c:pt>
              </c:strCache>
            </c:strRef>
          </c:tx>
          <c:spPr>
            <a:solidFill>
              <a:schemeClr val="bg1"/>
            </a:solidFill>
            <a:ln>
              <a:noFill/>
            </a:ln>
            <a:effectLst/>
          </c:spPr>
          <c:invertIfNegative val="0"/>
          <c:cat>
            <c:strRef>
              <c:f>Oxytocin!$M$89:$M$92</c:f>
              <c:strCache>
                <c:ptCount val="4"/>
                <c:pt idx="0">
                  <c:v>Total Addressable Market </c:v>
                </c:pt>
                <c:pt idx="1">
                  <c:v>Total Market w/o AMTSL</c:v>
                </c:pt>
                <c:pt idx="2">
                  <c:v>Total Market w AMTSL </c:v>
                </c:pt>
                <c:pt idx="3">
                  <c:v>Total Market w AMTSL where Oxytocin is Unavailable </c:v>
                </c:pt>
              </c:strCache>
            </c:strRef>
          </c:cat>
          <c:val>
            <c:numRef>
              <c:f>Oxytocin!$N$89:$N$92</c:f>
              <c:numCache>
                <c:formatCode>#,##0</c:formatCode>
                <c:ptCount val="4"/>
                <c:pt idx="1">
                  <c:v>130466.15999999992</c:v>
                </c:pt>
                <c:pt idx="3">
                  <c:v>116114.88239999999</c:v>
                </c:pt>
              </c:numCache>
            </c:numRef>
          </c:val>
        </c:ser>
        <c:ser>
          <c:idx val="1"/>
          <c:order val="1"/>
          <c:tx>
            <c:strRef>
              <c:f>Oxytocin!$O$88</c:f>
              <c:strCache>
                <c:ptCount val="1"/>
                <c:pt idx="0">
                  <c:v>Use Drivers</c:v>
                </c:pt>
              </c:strCache>
            </c:strRef>
          </c:tx>
          <c:spPr>
            <a:solidFill>
              <a:srgbClr val="00FF00"/>
            </a:solidFill>
            <a:ln>
              <a:noFill/>
            </a:ln>
            <a:effectLst/>
          </c:spPr>
          <c:invertIfNegative val="0"/>
          <c:dLbls>
            <c:dLbl>
              <c:idx val="0"/>
              <c:showLegendKey val="0"/>
              <c:showVal val="1"/>
              <c:showCatName val="0"/>
              <c:showSerName val="0"/>
              <c:showPercent val="0"/>
              <c:showBubbleSize val="0"/>
            </c:dLbl>
            <c:dLbl>
              <c:idx val="1"/>
              <c:layout>
                <c:manualLayout>
                  <c:x val="-2.8886223314946399E-17"/>
                  <c:y val="-0.20727271243574"/>
                </c:manualLayout>
              </c:layout>
              <c:showLegendKey val="0"/>
              <c:showVal val="1"/>
              <c:showCatName val="0"/>
              <c:showSerName val="0"/>
              <c:showPercent val="0"/>
              <c:showBubbleSize val="0"/>
            </c:dLbl>
            <c:dLbl>
              <c:idx val="2"/>
              <c:showLegendKey val="0"/>
              <c:showVal val="1"/>
              <c:showCatName val="0"/>
              <c:showSerName val="0"/>
              <c:showPercent val="0"/>
              <c:showBubbleSize val="0"/>
            </c:dLbl>
            <c:dLbl>
              <c:idx val="3"/>
              <c:layout>
                <c:manualLayout>
                  <c:x val="0"/>
                  <c:y val="-5.7272723173033502E-2"/>
                </c:manualLayout>
              </c:layout>
              <c:showLegendKey val="0"/>
              <c:showVal val="1"/>
              <c:showCatName val="0"/>
              <c:showSerName val="0"/>
              <c:showPercent val="0"/>
              <c:showBubbleSize val="0"/>
            </c:dLbl>
            <c:dLbl>
              <c:idx val="4"/>
              <c:layout>
                <c:manualLayout>
                  <c:x val="0"/>
                  <c:y val="-0.14718270055352001"/>
                </c:manualLayout>
              </c:layout>
              <c:showLegendKey val="0"/>
              <c:showVal val="1"/>
              <c:showCatName val="0"/>
              <c:showSerName val="0"/>
              <c:showPercent val="0"/>
              <c:showBubbleSize val="0"/>
            </c:dLbl>
            <c:dLbl>
              <c:idx val="5"/>
              <c:showLegendKey val="0"/>
              <c:showVal val="1"/>
              <c:showCatName val="0"/>
              <c:showSerName val="0"/>
              <c:showPercent val="0"/>
              <c:showBubbleSize val="0"/>
            </c:dLbl>
            <c:dLbl>
              <c:idx val="6"/>
              <c:layout>
                <c:manualLayout>
                  <c:x val="1.5756303824216199E-3"/>
                  <c:y val="-0.30045918765104901"/>
                </c:manualLayout>
              </c:layout>
              <c:showLegendKey val="0"/>
              <c:showVal val="1"/>
              <c:showCatName val="0"/>
              <c:showSerName val="0"/>
              <c:showPercent val="0"/>
              <c:showBubbleSize val="0"/>
            </c:dLbl>
            <c:txPr>
              <a:bodyPr/>
              <a:lstStyle/>
              <a:p>
                <a:pPr>
                  <a:defRPr>
                    <a:solidFill>
                      <a:srgbClr val="000090"/>
                    </a:solidFill>
                  </a:defRPr>
                </a:pPr>
                <a:endParaRPr lang="en-US"/>
              </a:p>
            </c:txPr>
            <c:showLegendKey val="0"/>
            <c:showVal val="0"/>
            <c:showCatName val="0"/>
            <c:showSerName val="0"/>
            <c:showPercent val="0"/>
            <c:showBubbleSize val="0"/>
          </c:dLbls>
          <c:cat>
            <c:strRef>
              <c:f>Oxytocin!$M$89:$M$92</c:f>
              <c:strCache>
                <c:ptCount val="4"/>
                <c:pt idx="0">
                  <c:v>Total Addressable Market </c:v>
                </c:pt>
                <c:pt idx="1">
                  <c:v>Total Market w/o AMTSL</c:v>
                </c:pt>
                <c:pt idx="2">
                  <c:v>Total Market w AMTSL </c:v>
                </c:pt>
                <c:pt idx="3">
                  <c:v>Total Market w AMTSL where Oxytocin is Unavailable </c:v>
                </c:pt>
              </c:strCache>
            </c:strRef>
          </c:cat>
          <c:val>
            <c:numRef>
              <c:f>Oxytocin!$O$89:$O$92</c:f>
              <c:numCache>
                <c:formatCode>#,##0</c:formatCode>
                <c:ptCount val="4"/>
                <c:pt idx="1">
                  <c:v>166047.84000000003</c:v>
                </c:pt>
                <c:pt idx="3">
                  <c:v>14351.277599999928</c:v>
                </c:pt>
              </c:numCache>
            </c:numRef>
          </c:val>
        </c:ser>
        <c:ser>
          <c:idx val="2"/>
          <c:order val="2"/>
          <c:tx>
            <c:strRef>
              <c:f>Oxytocin!$P$88</c:f>
              <c:strCache>
                <c:ptCount val="1"/>
                <c:pt idx="0">
                  <c:v>Use Tools</c:v>
                </c:pt>
              </c:strCache>
            </c:strRef>
          </c:tx>
          <c:spPr>
            <a:solidFill>
              <a:srgbClr val="0080FF"/>
            </a:solidFill>
            <a:effectLst/>
          </c:spPr>
          <c:invertIfNegative val="0"/>
          <c:dLbls>
            <c:dLbl>
              <c:idx val="0"/>
              <c:layout>
                <c:manualLayout>
                  <c:x val="0"/>
                  <c:y val="-0.37363633689074199"/>
                </c:manualLayout>
              </c:layout>
              <c:showLegendKey val="0"/>
              <c:showVal val="1"/>
              <c:showCatName val="0"/>
              <c:showSerName val="0"/>
              <c:showPercent val="0"/>
              <c:showBubbleSize val="0"/>
            </c:dLbl>
            <c:dLbl>
              <c:idx val="1"/>
              <c:showLegendKey val="0"/>
              <c:showVal val="1"/>
              <c:showCatName val="0"/>
              <c:showSerName val="0"/>
              <c:showPercent val="0"/>
              <c:showBubbleSize val="0"/>
            </c:dLbl>
            <c:dLbl>
              <c:idx val="2"/>
              <c:layout>
                <c:manualLayout>
                  <c:x val="-5.7772446629892896E-17"/>
                  <c:y val="-0.20181816737164199"/>
                </c:manualLayout>
              </c:layout>
              <c:showLegendKey val="0"/>
              <c:showVal val="1"/>
              <c:showCatName val="0"/>
              <c:showSerName val="0"/>
              <c:showPercent val="0"/>
              <c:showBubbleSize val="0"/>
            </c:dLbl>
            <c:dLbl>
              <c:idx val="3"/>
              <c:showLegendKey val="0"/>
              <c:showVal val="1"/>
              <c:showCatName val="0"/>
              <c:showSerName val="0"/>
              <c:showPercent val="0"/>
              <c:showBubbleSize val="0"/>
            </c:dLbl>
            <c:dLbl>
              <c:idx val="4"/>
              <c:showLegendKey val="0"/>
              <c:showVal val="1"/>
              <c:showCatName val="0"/>
              <c:showSerName val="0"/>
              <c:showPercent val="0"/>
              <c:showBubbleSize val="0"/>
            </c:dLbl>
            <c:dLbl>
              <c:idx val="5"/>
              <c:layout>
                <c:manualLayout>
                  <c:x val="-1.2406538444264699E-7"/>
                  <c:y val="-7.8928822016059802E-2"/>
                </c:manualLayout>
              </c:layout>
              <c:showLegendKey val="0"/>
              <c:showVal val="1"/>
              <c:showCatName val="0"/>
              <c:showSerName val="0"/>
              <c:showPercent val="0"/>
              <c:showBubbleSize val="0"/>
            </c:dLbl>
            <c:dLbl>
              <c:idx val="6"/>
              <c:showLegendKey val="0"/>
              <c:showVal val="1"/>
              <c:showCatName val="0"/>
              <c:showSerName val="0"/>
              <c:showPercent val="0"/>
              <c:showBubbleSize val="0"/>
            </c:dLbl>
            <c:txPr>
              <a:bodyPr/>
              <a:lstStyle/>
              <a:p>
                <a:pPr>
                  <a:defRPr>
                    <a:solidFill>
                      <a:srgbClr val="000090"/>
                    </a:solidFill>
                  </a:defRPr>
                </a:pPr>
                <a:endParaRPr lang="en-US"/>
              </a:p>
            </c:txPr>
            <c:showLegendKey val="0"/>
            <c:showVal val="0"/>
            <c:showCatName val="0"/>
            <c:showSerName val="0"/>
            <c:showPercent val="0"/>
            <c:showBubbleSize val="0"/>
          </c:dLbls>
          <c:cat>
            <c:strRef>
              <c:f>Oxytocin!$M$89:$M$92</c:f>
              <c:strCache>
                <c:ptCount val="4"/>
                <c:pt idx="0">
                  <c:v>Total Addressable Market </c:v>
                </c:pt>
                <c:pt idx="1">
                  <c:v>Total Market w/o AMTSL</c:v>
                </c:pt>
                <c:pt idx="2">
                  <c:v>Total Market w AMTSL </c:v>
                </c:pt>
                <c:pt idx="3">
                  <c:v>Total Market w AMTSL where Oxytocin is Unavailable </c:v>
                </c:pt>
              </c:strCache>
            </c:strRef>
          </c:cat>
          <c:val>
            <c:numRef>
              <c:f>Oxytocin!$P$89:$P$92</c:f>
              <c:numCache>
                <c:formatCode>#,##0</c:formatCode>
                <c:ptCount val="4"/>
                <c:pt idx="0">
                  <c:v>296513.99999999994</c:v>
                </c:pt>
                <c:pt idx="2">
                  <c:v>130466.15999999992</c:v>
                </c:pt>
              </c:numCache>
            </c:numRef>
          </c:val>
        </c:ser>
        <c:dLbls>
          <c:showLegendKey val="0"/>
          <c:showVal val="0"/>
          <c:showCatName val="0"/>
          <c:showSerName val="0"/>
          <c:showPercent val="0"/>
          <c:showBubbleSize val="0"/>
        </c:dLbls>
        <c:gapWidth val="150"/>
        <c:overlap val="100"/>
        <c:axId val="56104064"/>
        <c:axId val="56105600"/>
      </c:barChart>
      <c:catAx>
        <c:axId val="56104064"/>
        <c:scaling>
          <c:orientation val="minMax"/>
        </c:scaling>
        <c:delete val="0"/>
        <c:axPos val="b"/>
        <c:majorTickMark val="out"/>
        <c:minorTickMark val="none"/>
        <c:tickLblPos val="nextTo"/>
        <c:txPr>
          <a:bodyPr/>
          <a:lstStyle/>
          <a:p>
            <a:pPr>
              <a:defRPr>
                <a:solidFill>
                  <a:srgbClr val="000090"/>
                </a:solidFill>
              </a:defRPr>
            </a:pPr>
            <a:endParaRPr lang="en-US"/>
          </a:p>
        </c:txPr>
        <c:crossAx val="56105600"/>
        <c:crosses val="autoZero"/>
        <c:auto val="1"/>
        <c:lblAlgn val="ctr"/>
        <c:lblOffset val="100"/>
        <c:noMultiLvlLbl val="0"/>
      </c:catAx>
      <c:valAx>
        <c:axId val="56105600"/>
        <c:scaling>
          <c:orientation val="minMax"/>
        </c:scaling>
        <c:delete val="0"/>
        <c:axPos val="l"/>
        <c:title>
          <c:tx>
            <c:rich>
              <a:bodyPr/>
              <a:lstStyle/>
              <a:p>
                <a:pPr>
                  <a:defRPr>
                    <a:solidFill>
                      <a:srgbClr val="000090"/>
                    </a:solidFill>
                  </a:defRPr>
                </a:pPr>
                <a:r>
                  <a:rPr lang="en-US">
                    <a:solidFill>
                      <a:srgbClr val="000090"/>
                    </a:solidFill>
                  </a:rPr>
                  <a:t>Number</a:t>
                </a:r>
                <a:r>
                  <a:rPr lang="en-US" baseline="0">
                    <a:solidFill>
                      <a:srgbClr val="000090"/>
                    </a:solidFill>
                  </a:rPr>
                  <a:t> </a:t>
                </a:r>
                <a:r>
                  <a:rPr lang="en-US">
                    <a:solidFill>
                      <a:srgbClr val="000090"/>
                    </a:solidFill>
                  </a:rPr>
                  <a:t>of Women</a:t>
                </a:r>
              </a:p>
            </c:rich>
          </c:tx>
          <c:overlay val="0"/>
        </c:title>
        <c:numFmt formatCode="#,##0" sourceLinked="1"/>
        <c:majorTickMark val="out"/>
        <c:minorTickMark val="none"/>
        <c:tickLblPos val="nextTo"/>
        <c:txPr>
          <a:bodyPr/>
          <a:lstStyle/>
          <a:p>
            <a:pPr>
              <a:defRPr>
                <a:solidFill>
                  <a:srgbClr val="000090"/>
                </a:solidFill>
              </a:defRPr>
            </a:pPr>
            <a:endParaRPr lang="en-US"/>
          </a:p>
        </c:txPr>
        <c:crossAx val="56104064"/>
        <c:crosses val="autoZero"/>
        <c:crossBetween val="between"/>
      </c:valAx>
    </c:plotArea>
    <c:plotVisOnly val="1"/>
    <c:dispBlanksAs val="gap"/>
    <c:showDLblsOverMax val="0"/>
  </c:chart>
  <c:printSettings>
    <c:headerFooter/>
    <c:pageMargins b="1" l="0.75" r="0.75" t="1" header="0.5" footer="0.5"/>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Total World</a:t>
            </a:r>
            <a:r>
              <a:rPr lang="en-US" baseline="0">
                <a:solidFill>
                  <a:srgbClr val="000090"/>
                </a:solidFill>
              </a:rPr>
              <a:t> Market for Oxytocin (PPH Prevention + Treatment)</a:t>
            </a:r>
            <a:endParaRPr lang="en-US">
              <a:solidFill>
                <a:srgbClr val="000090"/>
              </a:solidFill>
            </a:endParaRPr>
          </a:p>
        </c:rich>
      </c:tx>
      <c:overlay val="0"/>
    </c:title>
    <c:autoTitleDeleted val="0"/>
    <c:plotArea>
      <c:layout/>
      <c:barChart>
        <c:barDir val="col"/>
        <c:grouping val="stacked"/>
        <c:varyColors val="0"/>
        <c:ser>
          <c:idx val="0"/>
          <c:order val="0"/>
          <c:spPr>
            <a:noFill/>
            <a:ln>
              <a:noFill/>
            </a:ln>
            <a:effectLst>
              <a:softEdge rad="1270000"/>
            </a:effectLst>
          </c:spPr>
          <c:invertIfNegative val="0"/>
          <c:cat>
            <c:strRef>
              <c:f>Oxytocin!$AA$56:$AA$59</c:f>
              <c:strCache>
                <c:ptCount val="4"/>
                <c:pt idx="0">
                  <c:v>Total Addressable Market </c:v>
                </c:pt>
                <c:pt idx="1">
                  <c:v>Total Market w/o AMTSL </c:v>
                </c:pt>
                <c:pt idx="2">
                  <c:v>Total Market w AMTSL </c:v>
                </c:pt>
                <c:pt idx="3">
                  <c:v>Total Market w AMTSL where Oxytocin is Unavailable </c:v>
                </c:pt>
              </c:strCache>
            </c:strRef>
          </c:cat>
          <c:val>
            <c:numRef>
              <c:f>Oxytocin!$AB$56:$AB$59</c:f>
              <c:numCache>
                <c:formatCode>#,##0</c:formatCode>
                <c:ptCount val="4"/>
                <c:pt idx="1">
                  <c:v>99638229.599999994</c:v>
                </c:pt>
                <c:pt idx="3">
                  <c:v>80034318</c:v>
                </c:pt>
              </c:numCache>
            </c:numRef>
          </c:val>
        </c:ser>
        <c:ser>
          <c:idx val="1"/>
          <c:order val="1"/>
          <c:spPr>
            <a:noFill/>
            <a:ln>
              <a:noFill/>
            </a:ln>
            <a:effectLst/>
          </c:spPr>
          <c:invertIfNegative val="0"/>
          <c:cat>
            <c:strRef>
              <c:f>Oxytocin!$AA$56:$AA$59</c:f>
              <c:strCache>
                <c:ptCount val="4"/>
                <c:pt idx="0">
                  <c:v>Total Addressable Market </c:v>
                </c:pt>
                <c:pt idx="1">
                  <c:v>Total Market w/o AMTSL </c:v>
                </c:pt>
                <c:pt idx="2">
                  <c:v>Total Market w AMTSL </c:v>
                </c:pt>
                <c:pt idx="3">
                  <c:v>Total Market w AMTSL where Oxytocin is Unavailable </c:v>
                </c:pt>
              </c:strCache>
            </c:strRef>
          </c:cat>
          <c:val>
            <c:numRef>
              <c:f>Oxytocin!$AC$56:$AC$59</c:f>
              <c:numCache>
                <c:formatCode>#,##0</c:formatCode>
                <c:ptCount val="4"/>
                <c:pt idx="3">
                  <c:v>8643706.3440000005</c:v>
                </c:pt>
              </c:numCache>
            </c:numRef>
          </c:val>
        </c:ser>
        <c:ser>
          <c:idx val="2"/>
          <c:order val="2"/>
          <c:tx>
            <c:v>Unmet Prevention Need for Oxytocin</c:v>
          </c:tx>
          <c:spPr>
            <a:solidFill>
              <a:srgbClr val="00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Oxytocin!$AA$56:$AA$59</c:f>
              <c:strCache>
                <c:ptCount val="4"/>
                <c:pt idx="0">
                  <c:v>Total Addressable Market </c:v>
                </c:pt>
                <c:pt idx="1">
                  <c:v>Total Market w/o AMTSL </c:v>
                </c:pt>
                <c:pt idx="2">
                  <c:v>Total Market w AMTSL </c:v>
                </c:pt>
                <c:pt idx="3">
                  <c:v>Total Market w AMTSL where Oxytocin is Unavailable </c:v>
                </c:pt>
              </c:strCache>
            </c:strRef>
          </c:cat>
          <c:val>
            <c:numRef>
              <c:f>Oxytocin!$AD$56:$AD$59</c:f>
              <c:numCache>
                <c:formatCode>#,##0</c:formatCode>
                <c:ptCount val="4"/>
                <c:pt idx="1">
                  <c:v>52813800</c:v>
                </c:pt>
                <c:pt idx="3">
                  <c:v>9891882</c:v>
                </c:pt>
              </c:numCache>
            </c:numRef>
          </c:val>
        </c:ser>
        <c:ser>
          <c:idx val="3"/>
          <c:order val="3"/>
          <c:tx>
            <c:v>Unmet Treatment Need for Oxytocin</c:v>
          </c:tx>
          <c:spPr>
            <a:solidFill>
              <a:srgbClr val="FF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Oxytocin!$AA$56:$AA$59</c:f>
              <c:strCache>
                <c:ptCount val="4"/>
                <c:pt idx="0">
                  <c:v>Total Addressable Market </c:v>
                </c:pt>
                <c:pt idx="1">
                  <c:v>Total Market w/o AMTSL </c:v>
                </c:pt>
                <c:pt idx="2">
                  <c:v>Total Market w AMTSL </c:v>
                </c:pt>
                <c:pt idx="3">
                  <c:v>Total Market w AMTSL where Oxytocin is Unavailable </c:v>
                </c:pt>
              </c:strCache>
            </c:strRef>
          </c:cat>
          <c:val>
            <c:numRef>
              <c:f>Oxytocin!$AE$56:$AE$59</c:f>
              <c:numCache>
                <c:formatCode>#,##0</c:formatCode>
                <c:ptCount val="4"/>
                <c:pt idx="1">
                  <c:v>5703890.4000000004</c:v>
                </c:pt>
                <c:pt idx="3">
                  <c:v>1068323.2559999991</c:v>
                </c:pt>
              </c:numCache>
            </c:numRef>
          </c:val>
        </c:ser>
        <c:ser>
          <c:idx val="4"/>
          <c:order val="4"/>
          <c:tx>
            <c:v>Prevention Market for Oxytocin</c:v>
          </c:tx>
          <c:spPr>
            <a:solidFill>
              <a:srgbClr val="0080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Oxytocin!$AA$56:$AA$59</c:f>
              <c:strCache>
                <c:ptCount val="4"/>
                <c:pt idx="0">
                  <c:v>Total Addressable Market </c:v>
                </c:pt>
                <c:pt idx="1">
                  <c:v>Total Market w/o AMTSL </c:v>
                </c:pt>
                <c:pt idx="2">
                  <c:v>Total Market w AMTSL </c:v>
                </c:pt>
                <c:pt idx="3">
                  <c:v>Total Market w AMTSL where Oxytocin is Unavailable </c:v>
                </c:pt>
              </c:strCache>
            </c:strRef>
          </c:cat>
          <c:val>
            <c:numRef>
              <c:f>Oxytocin!$AF$56:$AF$59</c:f>
              <c:numCache>
                <c:formatCode>#,##0</c:formatCode>
                <c:ptCount val="4"/>
                <c:pt idx="0">
                  <c:v>142740000</c:v>
                </c:pt>
                <c:pt idx="2">
                  <c:v>89926200</c:v>
                </c:pt>
              </c:numCache>
            </c:numRef>
          </c:val>
        </c:ser>
        <c:ser>
          <c:idx val="5"/>
          <c:order val="5"/>
          <c:tx>
            <c:v>Treatment Market for Oxytocin</c:v>
          </c:tx>
          <c:spPr>
            <a:solidFill>
              <a:srgbClr val="66FF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Oxytocin!$AA$56:$AA$59</c:f>
              <c:strCache>
                <c:ptCount val="4"/>
                <c:pt idx="0">
                  <c:v>Total Addressable Market </c:v>
                </c:pt>
                <c:pt idx="1">
                  <c:v>Total Market w/o AMTSL </c:v>
                </c:pt>
                <c:pt idx="2">
                  <c:v>Total Market w AMTSL </c:v>
                </c:pt>
                <c:pt idx="3">
                  <c:v>Total Market w AMTSL where Oxytocin is Unavailable </c:v>
                </c:pt>
              </c:strCache>
            </c:strRef>
          </c:cat>
          <c:val>
            <c:numRef>
              <c:f>Oxytocin!$AG$56:$AG$59</c:f>
              <c:numCache>
                <c:formatCode>#,##0</c:formatCode>
                <c:ptCount val="4"/>
                <c:pt idx="0">
                  <c:v>15415920</c:v>
                </c:pt>
                <c:pt idx="2">
                  <c:v>9712029.5999999996</c:v>
                </c:pt>
              </c:numCache>
            </c:numRef>
          </c:val>
        </c:ser>
        <c:dLbls>
          <c:showLegendKey val="0"/>
          <c:showVal val="0"/>
          <c:showCatName val="0"/>
          <c:showSerName val="0"/>
          <c:showPercent val="0"/>
          <c:showBubbleSize val="0"/>
        </c:dLbls>
        <c:gapWidth val="150"/>
        <c:overlap val="100"/>
        <c:axId val="56177024"/>
        <c:axId val="56178560"/>
      </c:barChart>
      <c:catAx>
        <c:axId val="56177024"/>
        <c:scaling>
          <c:orientation val="minMax"/>
        </c:scaling>
        <c:delete val="0"/>
        <c:axPos val="b"/>
        <c:numFmt formatCode="#,##0" sourceLinked="1"/>
        <c:majorTickMark val="out"/>
        <c:minorTickMark val="none"/>
        <c:tickLblPos val="nextTo"/>
        <c:txPr>
          <a:bodyPr/>
          <a:lstStyle/>
          <a:p>
            <a:pPr>
              <a:defRPr>
                <a:solidFill>
                  <a:srgbClr val="000090"/>
                </a:solidFill>
              </a:defRPr>
            </a:pPr>
            <a:endParaRPr lang="en-US"/>
          </a:p>
        </c:txPr>
        <c:crossAx val="56178560"/>
        <c:crosses val="autoZero"/>
        <c:auto val="1"/>
        <c:lblAlgn val="ctr"/>
        <c:lblOffset val="100"/>
        <c:noMultiLvlLbl val="0"/>
      </c:catAx>
      <c:valAx>
        <c:axId val="56178560"/>
        <c:scaling>
          <c:orientation val="minMax"/>
        </c:scaling>
        <c:delete val="0"/>
        <c:axPos val="l"/>
        <c:majorGridlines>
          <c:spPr>
            <a:ln>
              <a:noFill/>
            </a:ln>
          </c:spPr>
        </c:majorGridlines>
        <c:title>
          <c:tx>
            <c:rich>
              <a:bodyPr rot="-5400000" vert="horz"/>
              <a:lstStyle/>
              <a:p>
                <a:pPr>
                  <a:defRPr>
                    <a:solidFill>
                      <a:srgbClr val="000090"/>
                    </a:solidFill>
                  </a:defRPr>
                </a:pPr>
                <a:r>
                  <a:rPr lang="en-US">
                    <a:solidFill>
                      <a:srgbClr val="000090"/>
                    </a:solidFill>
                  </a:rPr>
                  <a:t>Number of Women</a:t>
                </a:r>
              </a:p>
            </c:rich>
          </c:tx>
          <c:overlay val="0"/>
        </c:title>
        <c:numFmt formatCode="#,##0" sourceLinked="1"/>
        <c:majorTickMark val="out"/>
        <c:minorTickMark val="none"/>
        <c:tickLblPos val="nextTo"/>
        <c:txPr>
          <a:bodyPr/>
          <a:lstStyle/>
          <a:p>
            <a:pPr>
              <a:defRPr>
                <a:solidFill>
                  <a:srgbClr val="000090"/>
                </a:solidFill>
              </a:defRPr>
            </a:pPr>
            <a:endParaRPr lang="en-US"/>
          </a:p>
        </c:txPr>
        <c:crossAx val="56177024"/>
        <c:crosses val="autoZero"/>
        <c:crossBetween val="between"/>
      </c:valAx>
    </c:plotArea>
    <c:legend>
      <c:legendPos val="r"/>
      <c:legendEntry>
        <c:idx val="4"/>
        <c:delete val="1"/>
      </c:legendEntry>
      <c:legendEntry>
        <c:idx val="5"/>
        <c:delete val="1"/>
      </c:legendEntry>
      <c:layout>
        <c:manualLayout>
          <c:xMode val="edge"/>
          <c:yMode val="edge"/>
          <c:x val="0.73143175845692998"/>
          <c:y val="0.14791528118361399"/>
          <c:w val="0.24131809462738699"/>
          <c:h val="0.22909756224410299"/>
        </c:manualLayout>
      </c:layout>
      <c:overlay val="1"/>
      <c:txPr>
        <a:bodyPr/>
        <a:lstStyle/>
        <a:p>
          <a:pPr>
            <a:defRPr>
              <a:solidFill>
                <a:srgbClr val="000090"/>
              </a:solidFill>
            </a:defRPr>
          </a:pPr>
          <a:endParaRPr lang="en-US"/>
        </a:p>
      </c:txPr>
    </c:legend>
    <c:plotVisOnly val="1"/>
    <c:dispBlanksAs val="gap"/>
    <c:showDLblsOverMax val="0"/>
  </c:chart>
  <c:printSettings>
    <c:headerFooter/>
    <c:pageMargins b="1" l="0.75" r="0.75" t="1" header="0.5" footer="0.5"/>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SSA Market for Oxytocin (Prevention + Treatment)</a:t>
            </a:r>
          </a:p>
        </c:rich>
      </c:tx>
      <c:overlay val="0"/>
    </c:title>
    <c:autoTitleDeleted val="0"/>
    <c:plotArea>
      <c:layout/>
      <c:barChart>
        <c:barDir val="col"/>
        <c:grouping val="stacked"/>
        <c:varyColors val="0"/>
        <c:ser>
          <c:idx val="0"/>
          <c:order val="0"/>
          <c:spPr>
            <a:noFill/>
            <a:ln>
              <a:noFill/>
            </a:ln>
            <a:effectLst/>
          </c:spPr>
          <c:invertIfNegative val="0"/>
          <c:cat>
            <c:strRef>
              <c:f>Oxytocin!$AA$72:$AA$75</c:f>
              <c:strCache>
                <c:ptCount val="4"/>
                <c:pt idx="0">
                  <c:v>Total Addressable Market </c:v>
                </c:pt>
                <c:pt idx="1">
                  <c:v>Total Market w/o AMTSL </c:v>
                </c:pt>
                <c:pt idx="2">
                  <c:v>Total Market w AMTSL </c:v>
                </c:pt>
                <c:pt idx="3">
                  <c:v>Total Market w AMTSL where Oxytocin is Unavailable </c:v>
                </c:pt>
              </c:strCache>
            </c:strRef>
          </c:cat>
          <c:val>
            <c:numRef>
              <c:f>Oxytocin!$AB$72:$AB$75</c:f>
              <c:numCache>
                <c:formatCode>#,##0</c:formatCode>
                <c:ptCount val="4"/>
                <c:pt idx="1">
                  <c:v>19146198.240000002</c:v>
                </c:pt>
                <c:pt idx="3">
                  <c:v>15427900.800000001</c:v>
                </c:pt>
              </c:numCache>
            </c:numRef>
          </c:val>
        </c:ser>
        <c:ser>
          <c:idx val="1"/>
          <c:order val="1"/>
          <c:spPr>
            <a:noFill/>
            <a:ln>
              <a:noFill/>
            </a:ln>
            <a:effectLst/>
          </c:spPr>
          <c:invertIfNegative val="0"/>
          <c:cat>
            <c:strRef>
              <c:f>Oxytocin!$AA$72:$AA$75</c:f>
              <c:strCache>
                <c:ptCount val="4"/>
                <c:pt idx="0">
                  <c:v>Total Addressable Market </c:v>
                </c:pt>
                <c:pt idx="1">
                  <c:v>Total Market w/o AMTSL </c:v>
                </c:pt>
                <c:pt idx="2">
                  <c:v>Total Market w AMTSL </c:v>
                </c:pt>
                <c:pt idx="3">
                  <c:v>Total Market w AMTSL where Oxytocin is Unavailable </c:v>
                </c:pt>
              </c:strCache>
            </c:strRef>
          </c:cat>
          <c:val>
            <c:numRef>
              <c:f>Oxytocin!$AC$72:$AC$75</c:f>
              <c:numCache>
                <c:formatCode>#,##0</c:formatCode>
                <c:ptCount val="4"/>
                <c:pt idx="3">
                  <c:v>1612215.6335999998</c:v>
                </c:pt>
              </c:numCache>
            </c:numRef>
          </c:val>
        </c:ser>
        <c:ser>
          <c:idx val="2"/>
          <c:order val="2"/>
          <c:tx>
            <c:v>Unmet Prevention Need for Oxytocin</c:v>
          </c:tx>
          <c:spPr>
            <a:solidFill>
              <a:srgbClr val="00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Oxytocin!$AA$72:$AA$75</c:f>
              <c:strCache>
                <c:ptCount val="4"/>
                <c:pt idx="0">
                  <c:v>Total Addressable Market </c:v>
                </c:pt>
                <c:pt idx="1">
                  <c:v>Total Market w/o AMTSL </c:v>
                </c:pt>
                <c:pt idx="2">
                  <c:v>Total Market w AMTSL </c:v>
                </c:pt>
                <c:pt idx="3">
                  <c:v>Total Market w AMTSL where Oxytocin is Unavailable </c:v>
                </c:pt>
              </c:strCache>
            </c:strRef>
          </c:cat>
          <c:val>
            <c:numRef>
              <c:f>Oxytocin!$AD$72:$AD$75</c:f>
              <c:numCache>
                <c:formatCode>#,##0</c:formatCode>
                <c:ptCount val="4"/>
                <c:pt idx="1">
                  <c:v>18779280</c:v>
                </c:pt>
                <c:pt idx="3">
                  <c:v>1906819.1999999993</c:v>
                </c:pt>
              </c:numCache>
            </c:numRef>
          </c:val>
        </c:ser>
        <c:ser>
          <c:idx val="3"/>
          <c:order val="3"/>
          <c:tx>
            <c:v>Unmet Treatment Need for Oxytocin</c:v>
          </c:tx>
          <c:spPr>
            <a:solidFill>
              <a:srgbClr val="FFFF00"/>
            </a:solidFill>
          </c:spPr>
          <c:invertIfNegative val="0"/>
          <c:dLbls>
            <c:dLbl>
              <c:idx val="3"/>
              <c:dLblPos val="inBase"/>
              <c:showLegendKey val="0"/>
              <c:showVal val="1"/>
              <c:showCatName val="0"/>
              <c:showSerName val="0"/>
              <c:showPercent val="0"/>
              <c:showBubbleSize val="0"/>
            </c:dLbl>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Oxytocin!$AA$72:$AA$75</c:f>
              <c:strCache>
                <c:ptCount val="4"/>
                <c:pt idx="0">
                  <c:v>Total Addressable Market </c:v>
                </c:pt>
                <c:pt idx="1">
                  <c:v>Total Market w/o AMTSL </c:v>
                </c:pt>
                <c:pt idx="2">
                  <c:v>Total Market w AMTSL </c:v>
                </c:pt>
                <c:pt idx="3">
                  <c:v>Total Market w AMTSL where Oxytocin is Unavailable </c:v>
                </c:pt>
              </c:strCache>
            </c:strRef>
          </c:cat>
          <c:val>
            <c:numRef>
              <c:f>Oxytocin!$AE$72:$AE$75</c:f>
              <c:numCache>
                <c:formatCode>#,##0</c:formatCode>
                <c:ptCount val="4"/>
                <c:pt idx="1">
                  <c:v>1962434.76</c:v>
                </c:pt>
                <c:pt idx="3">
                  <c:v>199262.60640000016</c:v>
                </c:pt>
              </c:numCache>
            </c:numRef>
          </c:val>
        </c:ser>
        <c:ser>
          <c:idx val="4"/>
          <c:order val="4"/>
          <c:tx>
            <c:v>Prevention Market for Oxytocin</c:v>
          </c:tx>
          <c:spPr>
            <a:solidFill>
              <a:srgbClr val="0080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Oxytocin!$AA$72:$AA$75</c:f>
              <c:strCache>
                <c:ptCount val="4"/>
                <c:pt idx="0">
                  <c:v>Total Addressable Market </c:v>
                </c:pt>
                <c:pt idx="1">
                  <c:v>Total Market w/o AMTSL </c:v>
                </c:pt>
                <c:pt idx="2">
                  <c:v>Total Market w AMTSL </c:v>
                </c:pt>
                <c:pt idx="3">
                  <c:v>Total Market w AMTSL where Oxytocin is Unavailable </c:v>
                </c:pt>
              </c:strCache>
            </c:strRef>
          </c:cat>
          <c:val>
            <c:numRef>
              <c:f>Oxytocin!$AF$72:$AF$75</c:f>
              <c:numCache>
                <c:formatCode>#,##0</c:formatCode>
                <c:ptCount val="4"/>
                <c:pt idx="0">
                  <c:v>36114000</c:v>
                </c:pt>
                <c:pt idx="2">
                  <c:v>17334720</c:v>
                </c:pt>
              </c:numCache>
            </c:numRef>
          </c:val>
        </c:ser>
        <c:ser>
          <c:idx val="5"/>
          <c:order val="5"/>
          <c:tx>
            <c:v>Treatment Market for Oxytocin</c:v>
          </c:tx>
          <c:spPr>
            <a:solidFill>
              <a:srgbClr val="66FF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Oxytocin!$AA$72:$AA$75</c:f>
              <c:strCache>
                <c:ptCount val="4"/>
                <c:pt idx="0">
                  <c:v>Total Addressable Market </c:v>
                </c:pt>
                <c:pt idx="1">
                  <c:v>Total Market w/o AMTSL </c:v>
                </c:pt>
                <c:pt idx="2">
                  <c:v>Total Market w AMTSL </c:v>
                </c:pt>
                <c:pt idx="3">
                  <c:v>Total Market w AMTSL where Oxytocin is Unavailable </c:v>
                </c:pt>
              </c:strCache>
            </c:strRef>
          </c:cat>
          <c:val>
            <c:numRef>
              <c:f>Oxytocin!$AG$72:$AG$75</c:f>
              <c:numCache>
                <c:formatCode>#,##0</c:formatCode>
                <c:ptCount val="4"/>
                <c:pt idx="0">
                  <c:v>3773913</c:v>
                </c:pt>
                <c:pt idx="2">
                  <c:v>1811478.24</c:v>
                </c:pt>
              </c:numCache>
            </c:numRef>
          </c:val>
        </c:ser>
        <c:dLbls>
          <c:showLegendKey val="0"/>
          <c:showVal val="0"/>
          <c:showCatName val="0"/>
          <c:showSerName val="0"/>
          <c:showPercent val="0"/>
          <c:showBubbleSize val="0"/>
        </c:dLbls>
        <c:gapWidth val="150"/>
        <c:overlap val="100"/>
        <c:axId val="56251136"/>
        <c:axId val="56252672"/>
      </c:barChart>
      <c:catAx>
        <c:axId val="56251136"/>
        <c:scaling>
          <c:orientation val="minMax"/>
        </c:scaling>
        <c:delete val="0"/>
        <c:axPos val="b"/>
        <c:majorTickMark val="out"/>
        <c:minorTickMark val="none"/>
        <c:tickLblPos val="nextTo"/>
        <c:txPr>
          <a:bodyPr/>
          <a:lstStyle/>
          <a:p>
            <a:pPr>
              <a:defRPr>
                <a:solidFill>
                  <a:srgbClr val="000090"/>
                </a:solidFill>
              </a:defRPr>
            </a:pPr>
            <a:endParaRPr lang="en-US"/>
          </a:p>
        </c:txPr>
        <c:crossAx val="56252672"/>
        <c:crosses val="autoZero"/>
        <c:auto val="1"/>
        <c:lblAlgn val="ctr"/>
        <c:lblOffset val="100"/>
        <c:noMultiLvlLbl val="0"/>
      </c:catAx>
      <c:valAx>
        <c:axId val="56252672"/>
        <c:scaling>
          <c:orientation val="minMax"/>
        </c:scaling>
        <c:delete val="0"/>
        <c:axPos val="l"/>
        <c:title>
          <c:tx>
            <c:rich>
              <a:bodyPr rot="-5400000" vert="horz"/>
              <a:lstStyle/>
              <a:p>
                <a:pPr>
                  <a:defRPr>
                    <a:solidFill>
                      <a:srgbClr val="000090"/>
                    </a:solidFill>
                  </a:defRPr>
                </a:pPr>
                <a:r>
                  <a:rPr lang="en-US">
                    <a:solidFill>
                      <a:srgbClr val="000090"/>
                    </a:solidFill>
                  </a:rPr>
                  <a:t>Number of Women</a:t>
                </a:r>
              </a:p>
            </c:rich>
          </c:tx>
          <c:overlay val="0"/>
        </c:title>
        <c:numFmt formatCode="#,##0" sourceLinked="1"/>
        <c:majorTickMark val="out"/>
        <c:minorTickMark val="none"/>
        <c:tickLblPos val="nextTo"/>
        <c:txPr>
          <a:bodyPr/>
          <a:lstStyle/>
          <a:p>
            <a:pPr>
              <a:defRPr>
                <a:solidFill>
                  <a:srgbClr val="000090"/>
                </a:solidFill>
              </a:defRPr>
            </a:pPr>
            <a:endParaRPr lang="en-US"/>
          </a:p>
        </c:txPr>
        <c:crossAx val="56251136"/>
        <c:crosses val="autoZero"/>
        <c:crossBetween val="between"/>
      </c:valAx>
    </c:plotArea>
    <c:legend>
      <c:legendPos val="r"/>
      <c:legendEntry>
        <c:idx val="4"/>
        <c:delete val="1"/>
      </c:legendEntry>
      <c:legendEntry>
        <c:idx val="5"/>
        <c:delete val="1"/>
      </c:legendEntry>
      <c:layout>
        <c:manualLayout>
          <c:xMode val="edge"/>
          <c:yMode val="edge"/>
          <c:x val="0.72885180434470398"/>
          <c:y val="0.24684158813801699"/>
          <c:w val="0.24260394993923701"/>
          <c:h val="0.22226830862397401"/>
        </c:manualLayout>
      </c:layout>
      <c:overlay val="1"/>
      <c:txPr>
        <a:bodyPr/>
        <a:lstStyle/>
        <a:p>
          <a:pPr>
            <a:defRPr>
              <a:solidFill>
                <a:srgbClr val="000090"/>
              </a:solidFill>
            </a:defRPr>
          </a:pPr>
          <a:endParaRPr lang="en-US"/>
        </a:p>
      </c:txPr>
    </c:legend>
    <c:plotVisOnly val="1"/>
    <c:dispBlanksAs val="gap"/>
    <c:showDLblsOverMax val="0"/>
  </c:chart>
  <c:printSettings>
    <c:headerFooter/>
    <c:pageMargins b="1" l="0.75" r="0.75" t="1" header="0.5" footer="0.5"/>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SEA Market for</a:t>
            </a:r>
            <a:r>
              <a:rPr lang="en-US" baseline="0">
                <a:solidFill>
                  <a:srgbClr val="000090"/>
                </a:solidFill>
              </a:rPr>
              <a:t> Oxytocin (Prevention and Treatment)</a:t>
            </a:r>
            <a:endParaRPr lang="en-US">
              <a:solidFill>
                <a:srgbClr val="000090"/>
              </a:solidFill>
            </a:endParaRPr>
          </a:p>
        </c:rich>
      </c:tx>
      <c:overlay val="0"/>
    </c:title>
    <c:autoTitleDeleted val="0"/>
    <c:plotArea>
      <c:layout/>
      <c:barChart>
        <c:barDir val="col"/>
        <c:grouping val="stacked"/>
        <c:varyColors val="0"/>
        <c:ser>
          <c:idx val="0"/>
          <c:order val="0"/>
          <c:spPr>
            <a:noFill/>
            <a:ln>
              <a:noFill/>
            </a:ln>
            <a:effectLst/>
          </c:spPr>
          <c:invertIfNegative val="0"/>
          <c:cat>
            <c:strRef>
              <c:f>Oxytocin!$AA$89:$AA$92</c:f>
              <c:strCache>
                <c:ptCount val="4"/>
                <c:pt idx="0">
                  <c:v>Total Addressable Market </c:v>
                </c:pt>
                <c:pt idx="1">
                  <c:v>Total Market w/o AMTSL </c:v>
                </c:pt>
                <c:pt idx="2">
                  <c:v>Total Market w AMTSL </c:v>
                </c:pt>
                <c:pt idx="3">
                  <c:v>Total Market w AMTSL where Oxytocin is Unavailable </c:v>
                </c:pt>
              </c:strCache>
            </c:strRef>
          </c:cat>
          <c:val>
            <c:numRef>
              <c:f>Oxytocin!$AB$89:$AB$92</c:f>
              <c:numCache>
                <c:formatCode>#,##0</c:formatCode>
                <c:ptCount val="4"/>
                <c:pt idx="1">
                  <c:v>5246786.1599999992</c:v>
                </c:pt>
                <c:pt idx="3">
                  <c:v>4553524.8</c:v>
                </c:pt>
              </c:numCache>
            </c:numRef>
          </c:val>
        </c:ser>
        <c:ser>
          <c:idx val="1"/>
          <c:order val="1"/>
          <c:spPr>
            <a:noFill/>
            <a:ln>
              <a:noFill/>
            </a:ln>
            <a:effectLst/>
          </c:spPr>
          <c:invertIfNegative val="0"/>
          <c:cat>
            <c:strRef>
              <c:f>Oxytocin!$AA$89:$AA$92</c:f>
              <c:strCache>
                <c:ptCount val="4"/>
                <c:pt idx="0">
                  <c:v>Total Addressable Market </c:v>
                </c:pt>
                <c:pt idx="1">
                  <c:v>Total Market w/o AMTSL </c:v>
                </c:pt>
                <c:pt idx="2">
                  <c:v>Total Market w AMTSL </c:v>
                </c:pt>
                <c:pt idx="3">
                  <c:v>Total Market w AMTSL where Oxytocin is Unavailable </c:v>
                </c:pt>
              </c:strCache>
            </c:strRef>
          </c:cat>
          <c:val>
            <c:numRef>
              <c:f>Oxytocin!$AC$89:$AC$92</c:f>
              <c:numCache>
                <c:formatCode>#,##0</c:formatCode>
                <c:ptCount val="4"/>
                <c:pt idx="3">
                  <c:v>116114.88239999999</c:v>
                </c:pt>
              </c:numCache>
            </c:numRef>
          </c:val>
        </c:ser>
        <c:ser>
          <c:idx val="2"/>
          <c:order val="2"/>
          <c:tx>
            <c:v>Unmet Prevention Need for Oxytocin</c:v>
          </c:tx>
          <c:spPr>
            <a:solidFill>
              <a:srgbClr val="00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Oxytocin!$AA$89:$AA$92</c:f>
              <c:strCache>
                <c:ptCount val="4"/>
                <c:pt idx="0">
                  <c:v>Total Addressable Market </c:v>
                </c:pt>
                <c:pt idx="1">
                  <c:v>Total Market w/o AMTSL </c:v>
                </c:pt>
                <c:pt idx="2">
                  <c:v>Total Market w AMTSL </c:v>
                </c:pt>
                <c:pt idx="3">
                  <c:v>Total Market w AMTSL where Oxytocin is Unavailable </c:v>
                </c:pt>
              </c:strCache>
            </c:strRef>
          </c:cat>
          <c:val>
            <c:numRef>
              <c:f>Oxytocin!$AD$89:$AD$92</c:f>
              <c:numCache>
                <c:formatCode>#,##0</c:formatCode>
                <c:ptCount val="4"/>
                <c:pt idx="1">
                  <c:v>6511680.0000000009</c:v>
                </c:pt>
                <c:pt idx="3">
                  <c:v>562795.19999999925</c:v>
                </c:pt>
              </c:numCache>
            </c:numRef>
          </c:val>
        </c:ser>
        <c:ser>
          <c:idx val="3"/>
          <c:order val="3"/>
          <c:tx>
            <c:v>Unmet Treatment Need for Oxytocin</c:v>
          </c:tx>
          <c:spPr>
            <a:solidFill>
              <a:srgbClr val="FFFF00"/>
            </a:solidFill>
          </c:spPr>
          <c:invertIfNegative val="0"/>
          <c:dLbls>
            <c:txPr>
              <a:bodyPr/>
              <a:lstStyle/>
              <a:p>
                <a:pPr>
                  <a:defRPr>
                    <a:solidFill>
                      <a:srgbClr val="000090"/>
                    </a:solidFill>
                  </a:defRPr>
                </a:pPr>
                <a:endParaRPr lang="en-US"/>
              </a:p>
            </c:txPr>
            <c:dLblPos val="inBase"/>
            <c:showLegendKey val="0"/>
            <c:showVal val="1"/>
            <c:showCatName val="0"/>
            <c:showSerName val="0"/>
            <c:showPercent val="0"/>
            <c:showBubbleSize val="0"/>
            <c:showLeaderLines val="0"/>
          </c:dLbls>
          <c:cat>
            <c:strRef>
              <c:f>Oxytocin!$AA$89:$AA$92</c:f>
              <c:strCache>
                <c:ptCount val="4"/>
                <c:pt idx="0">
                  <c:v>Total Addressable Market </c:v>
                </c:pt>
                <c:pt idx="1">
                  <c:v>Total Market w/o AMTSL </c:v>
                </c:pt>
                <c:pt idx="2">
                  <c:v>Total Market w AMTSL </c:v>
                </c:pt>
                <c:pt idx="3">
                  <c:v>Total Market w AMTSL where Oxytocin is Unavailable </c:v>
                </c:pt>
              </c:strCache>
            </c:strRef>
          </c:cat>
          <c:val>
            <c:numRef>
              <c:f>Oxytocin!$AE$89:$AE$92</c:f>
              <c:numCache>
                <c:formatCode>#,##0</c:formatCode>
                <c:ptCount val="4"/>
                <c:pt idx="1">
                  <c:v>166047.84000000003</c:v>
                </c:pt>
                <c:pt idx="3">
                  <c:v>14351.277599999928</c:v>
                </c:pt>
              </c:numCache>
            </c:numRef>
          </c:val>
        </c:ser>
        <c:ser>
          <c:idx val="4"/>
          <c:order val="4"/>
          <c:tx>
            <c:v>Prevention Market for Oxytocin</c:v>
          </c:tx>
          <c:spPr>
            <a:solidFill>
              <a:srgbClr val="0080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Oxytocin!$AA$89:$AA$92</c:f>
              <c:strCache>
                <c:ptCount val="4"/>
                <c:pt idx="0">
                  <c:v>Total Addressable Market </c:v>
                </c:pt>
                <c:pt idx="1">
                  <c:v>Total Market w/o AMTSL </c:v>
                </c:pt>
                <c:pt idx="2">
                  <c:v>Total Market w AMTSL </c:v>
                </c:pt>
                <c:pt idx="3">
                  <c:v>Total Market w AMTSL where Oxytocin is Unavailable </c:v>
                </c:pt>
              </c:strCache>
            </c:strRef>
          </c:cat>
          <c:val>
            <c:numRef>
              <c:f>Oxytocin!$AF$89:$AF$92</c:f>
              <c:numCache>
                <c:formatCode>#,##0</c:formatCode>
                <c:ptCount val="4"/>
                <c:pt idx="0">
                  <c:v>11628000</c:v>
                </c:pt>
                <c:pt idx="2">
                  <c:v>5116319.9999999991</c:v>
                </c:pt>
              </c:numCache>
            </c:numRef>
          </c:val>
        </c:ser>
        <c:ser>
          <c:idx val="5"/>
          <c:order val="5"/>
          <c:tx>
            <c:v>Treatment Market for Oxytocin</c:v>
          </c:tx>
          <c:spPr>
            <a:solidFill>
              <a:srgbClr val="66FFFF"/>
            </a:solidFill>
          </c:spPr>
          <c:invertIfNegative val="0"/>
          <c:dLbls>
            <c:dLbl>
              <c:idx val="0"/>
              <c:dLblPos val="inBase"/>
              <c:showLegendKey val="0"/>
              <c:showVal val="1"/>
              <c:showCatName val="0"/>
              <c:showSerName val="0"/>
              <c:showPercent val="0"/>
              <c:showBubbleSize val="0"/>
            </c:dLbl>
            <c:dLbl>
              <c:idx val="2"/>
              <c:dLblPos val="inBase"/>
              <c:showLegendKey val="0"/>
              <c:showVal val="1"/>
              <c:showCatName val="0"/>
              <c:showSerName val="0"/>
              <c:showPercent val="0"/>
              <c:showBubbleSize val="0"/>
            </c:dLbl>
            <c:txPr>
              <a:bodyPr/>
              <a:lstStyle/>
              <a:p>
                <a:pPr>
                  <a:defRPr>
                    <a:solidFill>
                      <a:srgbClr val="000090"/>
                    </a:solidFill>
                  </a:defRPr>
                </a:pPr>
                <a:endParaRPr lang="en-US"/>
              </a:p>
            </c:txPr>
            <c:dLblPos val="inBase"/>
            <c:showLegendKey val="0"/>
            <c:showVal val="0"/>
            <c:showCatName val="0"/>
            <c:showSerName val="0"/>
            <c:showPercent val="0"/>
            <c:showBubbleSize val="0"/>
          </c:dLbls>
          <c:cat>
            <c:strRef>
              <c:f>Oxytocin!$AA$89:$AA$92</c:f>
              <c:strCache>
                <c:ptCount val="4"/>
                <c:pt idx="0">
                  <c:v>Total Addressable Market </c:v>
                </c:pt>
                <c:pt idx="1">
                  <c:v>Total Market w/o AMTSL </c:v>
                </c:pt>
                <c:pt idx="2">
                  <c:v>Total Market w AMTSL </c:v>
                </c:pt>
                <c:pt idx="3">
                  <c:v>Total Market w AMTSL where Oxytocin is Unavailable </c:v>
                </c:pt>
              </c:strCache>
            </c:strRef>
          </c:cat>
          <c:val>
            <c:numRef>
              <c:f>Oxytocin!$AG$89:$AG$92</c:f>
              <c:numCache>
                <c:formatCode>#,##0</c:formatCode>
                <c:ptCount val="4"/>
                <c:pt idx="0">
                  <c:v>296513.99999999994</c:v>
                </c:pt>
                <c:pt idx="2">
                  <c:v>130466.15999999992</c:v>
                </c:pt>
              </c:numCache>
            </c:numRef>
          </c:val>
        </c:ser>
        <c:dLbls>
          <c:showLegendKey val="0"/>
          <c:showVal val="0"/>
          <c:showCatName val="0"/>
          <c:showSerName val="0"/>
          <c:showPercent val="0"/>
          <c:showBubbleSize val="0"/>
        </c:dLbls>
        <c:gapWidth val="150"/>
        <c:overlap val="100"/>
        <c:axId val="100353536"/>
        <c:axId val="100355072"/>
      </c:barChart>
      <c:catAx>
        <c:axId val="100353536"/>
        <c:scaling>
          <c:orientation val="minMax"/>
        </c:scaling>
        <c:delete val="0"/>
        <c:axPos val="b"/>
        <c:majorTickMark val="out"/>
        <c:minorTickMark val="none"/>
        <c:tickLblPos val="nextTo"/>
        <c:txPr>
          <a:bodyPr/>
          <a:lstStyle/>
          <a:p>
            <a:pPr>
              <a:defRPr>
                <a:solidFill>
                  <a:srgbClr val="000090"/>
                </a:solidFill>
              </a:defRPr>
            </a:pPr>
            <a:endParaRPr lang="en-US"/>
          </a:p>
        </c:txPr>
        <c:crossAx val="100355072"/>
        <c:crosses val="autoZero"/>
        <c:auto val="1"/>
        <c:lblAlgn val="ctr"/>
        <c:lblOffset val="100"/>
        <c:noMultiLvlLbl val="0"/>
      </c:catAx>
      <c:valAx>
        <c:axId val="100355072"/>
        <c:scaling>
          <c:orientation val="minMax"/>
        </c:scaling>
        <c:delete val="0"/>
        <c:axPos val="l"/>
        <c:title>
          <c:tx>
            <c:rich>
              <a:bodyPr rot="-5400000" vert="horz"/>
              <a:lstStyle/>
              <a:p>
                <a:pPr>
                  <a:defRPr>
                    <a:solidFill>
                      <a:srgbClr val="000090"/>
                    </a:solidFill>
                  </a:defRPr>
                </a:pPr>
                <a:r>
                  <a:rPr lang="en-US">
                    <a:solidFill>
                      <a:srgbClr val="000090"/>
                    </a:solidFill>
                  </a:rPr>
                  <a:t>Number of Women</a:t>
                </a:r>
              </a:p>
            </c:rich>
          </c:tx>
          <c:overlay val="0"/>
        </c:title>
        <c:numFmt formatCode="#,##0" sourceLinked="1"/>
        <c:majorTickMark val="out"/>
        <c:minorTickMark val="none"/>
        <c:tickLblPos val="nextTo"/>
        <c:txPr>
          <a:bodyPr/>
          <a:lstStyle/>
          <a:p>
            <a:pPr>
              <a:defRPr>
                <a:solidFill>
                  <a:srgbClr val="000090"/>
                </a:solidFill>
              </a:defRPr>
            </a:pPr>
            <a:endParaRPr lang="en-US"/>
          </a:p>
        </c:txPr>
        <c:crossAx val="100353536"/>
        <c:crosses val="autoZero"/>
        <c:crossBetween val="between"/>
      </c:valAx>
    </c:plotArea>
    <c:legend>
      <c:legendPos val="r"/>
      <c:legendEntry>
        <c:idx val="4"/>
        <c:delete val="1"/>
      </c:legendEntry>
      <c:legendEntry>
        <c:idx val="5"/>
        <c:delete val="1"/>
      </c:legendEntry>
      <c:layout>
        <c:manualLayout>
          <c:xMode val="edge"/>
          <c:yMode val="edge"/>
          <c:x val="0.73341747260234802"/>
          <c:y val="0.19343553977015199"/>
          <c:w val="0.23851891757994001"/>
          <c:h val="0.25379170417260899"/>
        </c:manualLayout>
      </c:layout>
      <c:overlay val="1"/>
      <c:txPr>
        <a:bodyPr/>
        <a:lstStyle/>
        <a:p>
          <a:pPr>
            <a:defRPr>
              <a:solidFill>
                <a:srgbClr val="000090"/>
              </a:solidFill>
            </a:defRPr>
          </a:pPr>
          <a:endParaRPr lang="en-US"/>
        </a:p>
      </c:txPr>
    </c:legend>
    <c:plotVisOnly val="1"/>
    <c:dispBlanksAs val="gap"/>
    <c:showDLblsOverMax val="0"/>
  </c:chart>
  <c:printSettings>
    <c:headerFooter/>
    <c:pageMargins b="1" l="0.75" r="0.75" t="1" header="0.5" footer="0.5"/>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SA Market for Oxytocin (PPH Prevention)</a:t>
            </a:r>
          </a:p>
        </c:rich>
      </c:tx>
      <c:overlay val="0"/>
    </c:title>
    <c:autoTitleDeleted val="0"/>
    <c:plotArea>
      <c:layout/>
      <c:barChart>
        <c:barDir val="col"/>
        <c:grouping val="stacked"/>
        <c:varyColors val="0"/>
        <c:ser>
          <c:idx val="0"/>
          <c:order val="0"/>
          <c:tx>
            <c:strRef>
              <c:f>Oxytocin!$D$105</c:f>
              <c:strCache>
                <c:ptCount val="1"/>
                <c:pt idx="0">
                  <c:v>(Make White)</c:v>
                </c:pt>
              </c:strCache>
            </c:strRef>
          </c:tx>
          <c:spPr>
            <a:noFill/>
            <a:ln>
              <a:noFill/>
            </a:ln>
            <a:effectLst/>
          </c:spPr>
          <c:invertIfNegative val="0"/>
          <c:cat>
            <c:strRef>
              <c:f>Oxytocin!$C$106:$C$109</c:f>
              <c:strCache>
                <c:ptCount val="4"/>
                <c:pt idx="0">
                  <c:v>Total Addressable Market </c:v>
                </c:pt>
                <c:pt idx="1">
                  <c:v>Total Market w/o AMTSL </c:v>
                </c:pt>
                <c:pt idx="2">
                  <c:v>Total Market w AMTSL </c:v>
                </c:pt>
                <c:pt idx="3">
                  <c:v>Total Market w AMTSL where Oxytocin is Unavailable</c:v>
                </c:pt>
              </c:strCache>
            </c:strRef>
          </c:cat>
          <c:val>
            <c:numRef>
              <c:f>Oxytocin!$D$106:$D$109</c:f>
              <c:numCache>
                <c:formatCode>#,##0</c:formatCode>
                <c:ptCount val="4"/>
                <c:pt idx="1">
                  <c:v>18003479.999999996</c:v>
                </c:pt>
                <c:pt idx="3">
                  <c:v>16023097.199999999</c:v>
                </c:pt>
              </c:numCache>
            </c:numRef>
          </c:val>
        </c:ser>
        <c:ser>
          <c:idx val="1"/>
          <c:order val="1"/>
          <c:tx>
            <c:strRef>
              <c:f>Oxytocin!$E$105</c:f>
              <c:strCache>
                <c:ptCount val="1"/>
                <c:pt idx="0">
                  <c:v>Use Drivers</c:v>
                </c:pt>
              </c:strCache>
            </c:strRef>
          </c:tx>
          <c:spPr>
            <a:solidFill>
              <a:srgbClr val="26FF31"/>
            </a:solidFill>
          </c:spPr>
          <c:invertIfNegative val="0"/>
          <c:dLbls>
            <c:dLbl>
              <c:idx val="1"/>
              <c:layout>
                <c:manualLayout>
                  <c:x val="3.2653061224489801E-3"/>
                  <c:y val="-0.23944549464398199"/>
                </c:manualLayout>
              </c:layout>
              <c:showLegendKey val="0"/>
              <c:showVal val="1"/>
              <c:showCatName val="0"/>
              <c:showSerName val="0"/>
              <c:showPercent val="0"/>
              <c:showBubbleSize val="0"/>
            </c:dLbl>
            <c:dLbl>
              <c:idx val="3"/>
              <c:layout>
                <c:manualLayout>
                  <c:x val="-1.1972650806562499E-16"/>
                  <c:y val="-9.5778197857592895E-2"/>
                </c:manualLayout>
              </c:layout>
              <c:showLegendKey val="0"/>
              <c:showVal val="1"/>
              <c:showCatName val="0"/>
              <c:showSerName val="0"/>
              <c:showPercent val="0"/>
              <c:showBubbleSize val="0"/>
            </c:dLbl>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Oxytocin!$C$106:$C$109</c:f>
              <c:strCache>
                <c:ptCount val="4"/>
                <c:pt idx="0">
                  <c:v>Total Addressable Market </c:v>
                </c:pt>
                <c:pt idx="1">
                  <c:v>Total Market w/o AMTSL </c:v>
                </c:pt>
                <c:pt idx="2">
                  <c:v>Total Market w AMTSL </c:v>
                </c:pt>
                <c:pt idx="3">
                  <c:v>Total Market w AMTSL where Oxytocin is Unavailable</c:v>
                </c:pt>
              </c:strCache>
            </c:strRef>
          </c:cat>
          <c:val>
            <c:numRef>
              <c:f>Oxytocin!$E$106:$E$109</c:f>
              <c:numCache>
                <c:formatCode>#,##0</c:formatCode>
                <c:ptCount val="4"/>
                <c:pt idx="1">
                  <c:v>22913520.000000004</c:v>
                </c:pt>
                <c:pt idx="3">
                  <c:v>1980382.8000000007</c:v>
                </c:pt>
              </c:numCache>
            </c:numRef>
          </c:val>
        </c:ser>
        <c:ser>
          <c:idx val="2"/>
          <c:order val="2"/>
          <c:tx>
            <c:strRef>
              <c:f>Oxytocin!$F$105</c:f>
              <c:strCache>
                <c:ptCount val="1"/>
                <c:pt idx="0">
                  <c:v>Use Tools</c:v>
                </c:pt>
              </c:strCache>
            </c:strRef>
          </c:tx>
          <c:spPr>
            <a:solidFill>
              <a:srgbClr val="0076FF"/>
            </a:solidFill>
          </c:spPr>
          <c:invertIfNegative val="0"/>
          <c:dLbls>
            <c:dLbl>
              <c:idx val="0"/>
              <c:layout>
                <c:manualLayout>
                  <c:x val="-3.2653061224489801E-3"/>
                  <c:y val="-0.38059231253938203"/>
                </c:manualLayout>
              </c:layout>
              <c:showLegendKey val="0"/>
              <c:showVal val="1"/>
              <c:showCatName val="0"/>
              <c:showSerName val="0"/>
              <c:showPercent val="0"/>
              <c:showBubbleSize val="0"/>
            </c:dLbl>
            <c:dLbl>
              <c:idx val="2"/>
              <c:layout>
                <c:manualLayout>
                  <c:x val="-3.2653061224490998E-3"/>
                  <c:y val="-0.18399495904221799"/>
                </c:manualLayout>
              </c:layout>
              <c:showLegendKey val="0"/>
              <c:showVal val="1"/>
              <c:showCatName val="0"/>
              <c:showSerName val="0"/>
              <c:showPercent val="0"/>
              <c:showBubbleSize val="0"/>
            </c:dLbl>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Oxytocin!$C$106:$C$109</c:f>
              <c:strCache>
                <c:ptCount val="4"/>
                <c:pt idx="0">
                  <c:v>Total Addressable Market </c:v>
                </c:pt>
                <c:pt idx="1">
                  <c:v>Total Market w/o AMTSL </c:v>
                </c:pt>
                <c:pt idx="2">
                  <c:v>Total Market w AMTSL </c:v>
                </c:pt>
                <c:pt idx="3">
                  <c:v>Total Market w AMTSL where Oxytocin is Unavailable</c:v>
                </c:pt>
              </c:strCache>
            </c:strRef>
          </c:cat>
          <c:val>
            <c:numRef>
              <c:f>Oxytocin!$F$106:$F$109</c:f>
              <c:numCache>
                <c:formatCode>#,##0</c:formatCode>
                <c:ptCount val="4"/>
                <c:pt idx="0">
                  <c:v>40917000</c:v>
                </c:pt>
                <c:pt idx="2">
                  <c:v>18003479.999999996</c:v>
                </c:pt>
              </c:numCache>
            </c:numRef>
          </c:val>
        </c:ser>
        <c:dLbls>
          <c:showLegendKey val="0"/>
          <c:showVal val="0"/>
          <c:showCatName val="0"/>
          <c:showSerName val="0"/>
          <c:showPercent val="0"/>
          <c:showBubbleSize val="0"/>
        </c:dLbls>
        <c:gapWidth val="150"/>
        <c:overlap val="100"/>
        <c:axId val="100399744"/>
        <c:axId val="100401536"/>
      </c:barChart>
      <c:catAx>
        <c:axId val="100399744"/>
        <c:scaling>
          <c:orientation val="minMax"/>
        </c:scaling>
        <c:delete val="0"/>
        <c:axPos val="b"/>
        <c:majorTickMark val="out"/>
        <c:minorTickMark val="none"/>
        <c:tickLblPos val="nextTo"/>
        <c:txPr>
          <a:bodyPr/>
          <a:lstStyle/>
          <a:p>
            <a:pPr>
              <a:defRPr>
                <a:solidFill>
                  <a:srgbClr val="000090"/>
                </a:solidFill>
              </a:defRPr>
            </a:pPr>
            <a:endParaRPr lang="en-US"/>
          </a:p>
        </c:txPr>
        <c:crossAx val="100401536"/>
        <c:crosses val="autoZero"/>
        <c:auto val="1"/>
        <c:lblAlgn val="ctr"/>
        <c:lblOffset val="100"/>
        <c:noMultiLvlLbl val="0"/>
      </c:catAx>
      <c:valAx>
        <c:axId val="100401536"/>
        <c:scaling>
          <c:orientation val="minMax"/>
        </c:scaling>
        <c:delete val="0"/>
        <c:axPos val="l"/>
        <c:title>
          <c:tx>
            <c:rich>
              <a:bodyPr rot="-5400000" vert="horz"/>
              <a:lstStyle/>
              <a:p>
                <a:pPr>
                  <a:defRPr>
                    <a:solidFill>
                      <a:srgbClr val="000090"/>
                    </a:solidFill>
                  </a:defRPr>
                </a:pPr>
                <a:r>
                  <a:rPr lang="en-US">
                    <a:solidFill>
                      <a:srgbClr val="000090"/>
                    </a:solidFill>
                  </a:rPr>
                  <a:t>Number of Women</a:t>
                </a:r>
              </a:p>
            </c:rich>
          </c:tx>
          <c:overlay val="0"/>
        </c:title>
        <c:numFmt formatCode="#,##0" sourceLinked="1"/>
        <c:majorTickMark val="out"/>
        <c:minorTickMark val="none"/>
        <c:tickLblPos val="nextTo"/>
        <c:txPr>
          <a:bodyPr/>
          <a:lstStyle/>
          <a:p>
            <a:pPr>
              <a:defRPr>
                <a:solidFill>
                  <a:srgbClr val="000090"/>
                </a:solidFill>
              </a:defRPr>
            </a:pPr>
            <a:endParaRPr lang="en-US"/>
          </a:p>
        </c:txPr>
        <c:crossAx val="100399744"/>
        <c:crosses val="autoZero"/>
        <c:crossBetween val="between"/>
      </c:valAx>
    </c:plotArea>
    <c:plotVisOnly val="1"/>
    <c:dispBlanksAs val="gap"/>
    <c:showDLblsOverMax val="0"/>
  </c:chart>
  <c:printSettings>
    <c:headerFooter/>
    <c:pageMargins b="1" l="0.75" r="0.75" t="1" header="0.5" footer="0.5"/>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SA Market for Oxytocin (PPH Treatment)</a:t>
            </a:r>
          </a:p>
        </c:rich>
      </c:tx>
      <c:overlay val="0"/>
    </c:title>
    <c:autoTitleDeleted val="0"/>
    <c:plotArea>
      <c:layout/>
      <c:barChart>
        <c:barDir val="col"/>
        <c:grouping val="stacked"/>
        <c:varyColors val="0"/>
        <c:ser>
          <c:idx val="0"/>
          <c:order val="0"/>
          <c:tx>
            <c:strRef>
              <c:f>Oxytocin!$N$105</c:f>
              <c:strCache>
                <c:ptCount val="1"/>
                <c:pt idx="0">
                  <c:v>(Make White)</c:v>
                </c:pt>
              </c:strCache>
            </c:strRef>
          </c:tx>
          <c:spPr>
            <a:noFill/>
            <a:ln>
              <a:noFill/>
            </a:ln>
            <a:effectLst/>
          </c:spPr>
          <c:invertIfNegative val="0"/>
          <c:cat>
            <c:strRef>
              <c:f>Oxytocin!$M$106:$M$109</c:f>
              <c:strCache>
                <c:ptCount val="4"/>
                <c:pt idx="0">
                  <c:v>Total Addressable Market </c:v>
                </c:pt>
                <c:pt idx="1">
                  <c:v>Total Market w/o AMTSL </c:v>
                </c:pt>
                <c:pt idx="2">
                  <c:v>Total Market w AMTSL </c:v>
                </c:pt>
                <c:pt idx="3">
                  <c:v>Total Market w AMTSL where Oxytocin is Unavailable</c:v>
                </c:pt>
              </c:strCache>
            </c:strRef>
          </c:cat>
          <c:val>
            <c:numRef>
              <c:f>Oxytocin!$N$106:$N$109</c:f>
              <c:numCache>
                <c:formatCode>#,##0</c:formatCode>
                <c:ptCount val="4"/>
                <c:pt idx="1">
                  <c:v>459088.73999999987</c:v>
                </c:pt>
                <c:pt idx="3">
                  <c:v>408588.97859999991</c:v>
                </c:pt>
              </c:numCache>
            </c:numRef>
          </c:val>
        </c:ser>
        <c:ser>
          <c:idx val="1"/>
          <c:order val="1"/>
          <c:tx>
            <c:strRef>
              <c:f>Oxytocin!$O$105</c:f>
              <c:strCache>
                <c:ptCount val="1"/>
                <c:pt idx="0">
                  <c:v>Use Drivers</c:v>
                </c:pt>
              </c:strCache>
            </c:strRef>
          </c:tx>
          <c:spPr>
            <a:solidFill>
              <a:srgbClr val="26FF31"/>
            </a:solidFill>
          </c:spPr>
          <c:invertIfNegative val="0"/>
          <c:dLbls>
            <c:dLbl>
              <c:idx val="1"/>
              <c:layout>
                <c:manualLayout>
                  <c:x val="-4.9079754601226997E-3"/>
                  <c:y val="-0.21744627054361601"/>
                </c:manualLayout>
              </c:layout>
              <c:showLegendKey val="0"/>
              <c:showVal val="1"/>
              <c:showCatName val="0"/>
              <c:showSerName val="0"/>
              <c:showPercent val="0"/>
              <c:showBubbleSize val="0"/>
            </c:dLbl>
            <c:dLbl>
              <c:idx val="3"/>
              <c:layout>
                <c:manualLayout>
                  <c:x val="-3.2719836400819202E-3"/>
                  <c:y val="-9.6080910240202294E-2"/>
                </c:manualLayout>
              </c:layout>
              <c:showLegendKey val="0"/>
              <c:showVal val="1"/>
              <c:showCatName val="0"/>
              <c:showSerName val="0"/>
              <c:showPercent val="0"/>
              <c:showBubbleSize val="0"/>
            </c:dLbl>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Oxytocin!$M$106:$M$109</c:f>
              <c:strCache>
                <c:ptCount val="4"/>
                <c:pt idx="0">
                  <c:v>Total Addressable Market </c:v>
                </c:pt>
                <c:pt idx="1">
                  <c:v>Total Market w/o AMTSL </c:v>
                </c:pt>
                <c:pt idx="2">
                  <c:v>Total Market w AMTSL </c:v>
                </c:pt>
                <c:pt idx="3">
                  <c:v>Total Market w AMTSL where Oxytocin is Unavailable</c:v>
                </c:pt>
              </c:strCache>
            </c:strRef>
          </c:cat>
          <c:val>
            <c:numRef>
              <c:f>Oxytocin!$O$106:$O$109</c:f>
              <c:numCache>
                <c:formatCode>#,##0</c:formatCode>
                <c:ptCount val="4"/>
                <c:pt idx="1">
                  <c:v>584294.76000000013</c:v>
                </c:pt>
                <c:pt idx="3">
                  <c:v>50499.761399999959</c:v>
                </c:pt>
              </c:numCache>
            </c:numRef>
          </c:val>
        </c:ser>
        <c:ser>
          <c:idx val="2"/>
          <c:order val="2"/>
          <c:tx>
            <c:strRef>
              <c:f>Oxytocin!$P$105</c:f>
              <c:strCache>
                <c:ptCount val="1"/>
                <c:pt idx="0">
                  <c:v>Use Tools</c:v>
                </c:pt>
              </c:strCache>
            </c:strRef>
          </c:tx>
          <c:spPr>
            <a:solidFill>
              <a:srgbClr val="0076FF"/>
            </a:solidFill>
          </c:spPr>
          <c:invertIfNegative val="0"/>
          <c:dLbls>
            <c:dLbl>
              <c:idx val="0"/>
              <c:layout>
                <c:manualLayout>
                  <c:x val="-2.9992836887605402E-17"/>
                  <c:y val="-0.374209860935525"/>
                </c:manualLayout>
              </c:layout>
              <c:showLegendKey val="0"/>
              <c:showVal val="1"/>
              <c:showCatName val="0"/>
              <c:showSerName val="0"/>
              <c:showPercent val="0"/>
              <c:showBubbleSize val="0"/>
            </c:dLbl>
            <c:dLbl>
              <c:idx val="2"/>
              <c:layout>
                <c:manualLayout>
                  <c:x val="-1.6359918200409E-3"/>
                  <c:y val="-0.18457648546144101"/>
                </c:manualLayout>
              </c:layout>
              <c:showLegendKey val="0"/>
              <c:showVal val="1"/>
              <c:showCatName val="0"/>
              <c:showSerName val="0"/>
              <c:showPercent val="0"/>
              <c:showBubbleSize val="0"/>
            </c:dLbl>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Oxytocin!$M$106:$M$109</c:f>
              <c:strCache>
                <c:ptCount val="4"/>
                <c:pt idx="0">
                  <c:v>Total Addressable Market </c:v>
                </c:pt>
                <c:pt idx="1">
                  <c:v>Total Market w/o AMTSL </c:v>
                </c:pt>
                <c:pt idx="2">
                  <c:v>Total Market w AMTSL </c:v>
                </c:pt>
                <c:pt idx="3">
                  <c:v>Total Market w AMTSL where Oxytocin is Unavailable</c:v>
                </c:pt>
              </c:strCache>
            </c:strRef>
          </c:cat>
          <c:val>
            <c:numRef>
              <c:f>Oxytocin!$P$106:$P$109</c:f>
              <c:numCache>
                <c:formatCode>#,##0</c:formatCode>
                <c:ptCount val="4"/>
                <c:pt idx="0">
                  <c:v>1043383.5</c:v>
                </c:pt>
                <c:pt idx="2">
                  <c:v>459088.73999999987</c:v>
                </c:pt>
              </c:numCache>
            </c:numRef>
          </c:val>
        </c:ser>
        <c:dLbls>
          <c:showLegendKey val="0"/>
          <c:showVal val="0"/>
          <c:showCatName val="0"/>
          <c:showSerName val="0"/>
          <c:showPercent val="0"/>
          <c:showBubbleSize val="0"/>
        </c:dLbls>
        <c:gapWidth val="150"/>
        <c:overlap val="100"/>
        <c:axId val="100457088"/>
        <c:axId val="100467072"/>
      </c:barChart>
      <c:catAx>
        <c:axId val="100457088"/>
        <c:scaling>
          <c:orientation val="minMax"/>
        </c:scaling>
        <c:delete val="0"/>
        <c:axPos val="b"/>
        <c:majorTickMark val="out"/>
        <c:minorTickMark val="none"/>
        <c:tickLblPos val="nextTo"/>
        <c:txPr>
          <a:bodyPr/>
          <a:lstStyle/>
          <a:p>
            <a:pPr>
              <a:defRPr>
                <a:solidFill>
                  <a:srgbClr val="000090"/>
                </a:solidFill>
              </a:defRPr>
            </a:pPr>
            <a:endParaRPr lang="en-US"/>
          </a:p>
        </c:txPr>
        <c:crossAx val="100467072"/>
        <c:crosses val="autoZero"/>
        <c:auto val="1"/>
        <c:lblAlgn val="ctr"/>
        <c:lblOffset val="100"/>
        <c:noMultiLvlLbl val="0"/>
      </c:catAx>
      <c:valAx>
        <c:axId val="100467072"/>
        <c:scaling>
          <c:orientation val="minMax"/>
        </c:scaling>
        <c:delete val="0"/>
        <c:axPos val="l"/>
        <c:title>
          <c:tx>
            <c:rich>
              <a:bodyPr rot="-5400000" vert="horz"/>
              <a:lstStyle/>
              <a:p>
                <a:pPr>
                  <a:defRPr>
                    <a:solidFill>
                      <a:srgbClr val="000090"/>
                    </a:solidFill>
                  </a:defRPr>
                </a:pPr>
                <a:r>
                  <a:rPr lang="en-US">
                    <a:solidFill>
                      <a:srgbClr val="000090"/>
                    </a:solidFill>
                  </a:rPr>
                  <a:t>Number of Women</a:t>
                </a:r>
              </a:p>
            </c:rich>
          </c:tx>
          <c:overlay val="0"/>
        </c:title>
        <c:numFmt formatCode="#,##0" sourceLinked="1"/>
        <c:majorTickMark val="out"/>
        <c:minorTickMark val="none"/>
        <c:tickLblPos val="nextTo"/>
        <c:txPr>
          <a:bodyPr/>
          <a:lstStyle/>
          <a:p>
            <a:pPr>
              <a:defRPr>
                <a:solidFill>
                  <a:srgbClr val="000090"/>
                </a:solidFill>
              </a:defRPr>
            </a:pPr>
            <a:endParaRPr lang="en-US"/>
          </a:p>
        </c:txPr>
        <c:crossAx val="100457088"/>
        <c:crosses val="autoZero"/>
        <c:crossBetween val="between"/>
      </c:valAx>
    </c:plotArea>
    <c:plotVisOnly val="1"/>
    <c:dispBlanksAs val="gap"/>
    <c:showDLblsOverMax val="0"/>
  </c:chart>
  <c:printSettings>
    <c:headerFooter/>
    <c:pageMargins b="1" l="0.75" r="0.75" t="1" header="0.5" footer="0.5"/>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SA Market</a:t>
            </a:r>
            <a:r>
              <a:rPr lang="en-US" baseline="0">
                <a:solidFill>
                  <a:srgbClr val="000090"/>
                </a:solidFill>
              </a:rPr>
              <a:t> for Oxytocin (Prevention and Treatment)</a:t>
            </a:r>
            <a:endParaRPr lang="en-US">
              <a:solidFill>
                <a:srgbClr val="000090"/>
              </a:solidFill>
            </a:endParaRPr>
          </a:p>
        </c:rich>
      </c:tx>
      <c:overlay val="0"/>
    </c:title>
    <c:autoTitleDeleted val="0"/>
    <c:plotArea>
      <c:layout/>
      <c:barChart>
        <c:barDir val="col"/>
        <c:grouping val="stacked"/>
        <c:varyColors val="0"/>
        <c:ser>
          <c:idx val="0"/>
          <c:order val="0"/>
          <c:spPr>
            <a:solidFill>
              <a:srgbClr val="FFFFFF"/>
            </a:solidFill>
            <a:ln>
              <a:noFill/>
            </a:ln>
            <a:effectLst/>
          </c:spPr>
          <c:invertIfNegative val="0"/>
          <c:cat>
            <c:strRef>
              <c:f>Oxytocin!$AA$106:$AA$109</c:f>
              <c:strCache>
                <c:ptCount val="4"/>
                <c:pt idx="0">
                  <c:v>Total Addressable Market </c:v>
                </c:pt>
                <c:pt idx="1">
                  <c:v>Total Market w/o AMTSL </c:v>
                </c:pt>
                <c:pt idx="2">
                  <c:v>Total Market w AMTSL </c:v>
                </c:pt>
                <c:pt idx="3">
                  <c:v>Total Market w AMTSL where Oxytocin is Unavailable </c:v>
                </c:pt>
              </c:strCache>
            </c:strRef>
          </c:cat>
          <c:val>
            <c:numRef>
              <c:f>Oxytocin!$AB$106:$AB$109</c:f>
              <c:numCache>
                <c:formatCode>#,##0</c:formatCode>
                <c:ptCount val="4"/>
                <c:pt idx="1">
                  <c:v>18462568.739999995</c:v>
                </c:pt>
                <c:pt idx="3">
                  <c:v>16023097.199999999</c:v>
                </c:pt>
              </c:numCache>
            </c:numRef>
          </c:val>
        </c:ser>
        <c:ser>
          <c:idx val="1"/>
          <c:order val="1"/>
          <c:spPr>
            <a:noFill/>
            <a:ln>
              <a:noFill/>
            </a:ln>
            <a:effectLst/>
          </c:spPr>
          <c:invertIfNegative val="0"/>
          <c:cat>
            <c:strRef>
              <c:f>Oxytocin!$AA$106:$AA$109</c:f>
              <c:strCache>
                <c:ptCount val="4"/>
                <c:pt idx="0">
                  <c:v>Total Addressable Market </c:v>
                </c:pt>
                <c:pt idx="1">
                  <c:v>Total Market w/o AMTSL </c:v>
                </c:pt>
                <c:pt idx="2">
                  <c:v>Total Market w AMTSL </c:v>
                </c:pt>
                <c:pt idx="3">
                  <c:v>Total Market w AMTSL where Oxytocin is Unavailable </c:v>
                </c:pt>
              </c:strCache>
            </c:strRef>
          </c:cat>
          <c:val>
            <c:numRef>
              <c:f>Oxytocin!$AC$106:$AC$109</c:f>
              <c:numCache>
                <c:formatCode>#,##0</c:formatCode>
                <c:ptCount val="4"/>
                <c:pt idx="3">
                  <c:v>408588.97859999991</c:v>
                </c:pt>
              </c:numCache>
            </c:numRef>
          </c:val>
        </c:ser>
        <c:ser>
          <c:idx val="2"/>
          <c:order val="2"/>
          <c:tx>
            <c:v>Unmet Prevention Need for Oxytocin</c:v>
          </c:tx>
          <c:spPr>
            <a:solidFill>
              <a:srgbClr val="26FF31"/>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Oxytocin!$AA$106:$AA$109</c:f>
              <c:strCache>
                <c:ptCount val="4"/>
                <c:pt idx="0">
                  <c:v>Total Addressable Market </c:v>
                </c:pt>
                <c:pt idx="1">
                  <c:v>Total Market w/o AMTSL </c:v>
                </c:pt>
                <c:pt idx="2">
                  <c:v>Total Market w AMTSL </c:v>
                </c:pt>
                <c:pt idx="3">
                  <c:v>Total Market w AMTSL where Oxytocin is Unavailable </c:v>
                </c:pt>
              </c:strCache>
            </c:strRef>
          </c:cat>
          <c:val>
            <c:numRef>
              <c:f>Oxytocin!$AD$106:$AD$109</c:f>
              <c:numCache>
                <c:formatCode>#,##0</c:formatCode>
                <c:ptCount val="4"/>
                <c:pt idx="1">
                  <c:v>22913520.000000004</c:v>
                </c:pt>
                <c:pt idx="3">
                  <c:v>1980382.799999997</c:v>
                </c:pt>
              </c:numCache>
            </c:numRef>
          </c:val>
        </c:ser>
        <c:ser>
          <c:idx val="3"/>
          <c:order val="3"/>
          <c:tx>
            <c:v>Unmet Treatment Need for Oxytocin</c:v>
          </c:tx>
          <c:spPr>
            <a:solidFill>
              <a:srgbClr val="FFFF00"/>
            </a:solidFill>
          </c:spPr>
          <c:invertIfNegative val="0"/>
          <c:dLbls>
            <c:txPr>
              <a:bodyPr/>
              <a:lstStyle/>
              <a:p>
                <a:pPr>
                  <a:defRPr>
                    <a:solidFill>
                      <a:srgbClr val="000090"/>
                    </a:solidFill>
                  </a:defRPr>
                </a:pPr>
                <a:endParaRPr lang="en-US"/>
              </a:p>
            </c:txPr>
            <c:dLblPos val="inBase"/>
            <c:showLegendKey val="0"/>
            <c:showVal val="1"/>
            <c:showCatName val="0"/>
            <c:showSerName val="0"/>
            <c:showPercent val="0"/>
            <c:showBubbleSize val="0"/>
            <c:showLeaderLines val="0"/>
          </c:dLbls>
          <c:cat>
            <c:strRef>
              <c:f>Oxytocin!$AA$106:$AA$109</c:f>
              <c:strCache>
                <c:ptCount val="4"/>
                <c:pt idx="0">
                  <c:v>Total Addressable Market </c:v>
                </c:pt>
                <c:pt idx="1">
                  <c:v>Total Market w/o AMTSL </c:v>
                </c:pt>
                <c:pt idx="2">
                  <c:v>Total Market w AMTSL </c:v>
                </c:pt>
                <c:pt idx="3">
                  <c:v>Total Market w AMTSL where Oxytocin is Unavailable </c:v>
                </c:pt>
              </c:strCache>
            </c:strRef>
          </c:cat>
          <c:val>
            <c:numRef>
              <c:f>Oxytocin!$AE$106:$AE$109</c:f>
              <c:numCache>
                <c:formatCode>#,##0</c:formatCode>
                <c:ptCount val="4"/>
                <c:pt idx="1">
                  <c:v>584294.76000000013</c:v>
                </c:pt>
                <c:pt idx="3">
                  <c:v>50499.761399999959</c:v>
                </c:pt>
              </c:numCache>
            </c:numRef>
          </c:val>
        </c:ser>
        <c:ser>
          <c:idx val="4"/>
          <c:order val="4"/>
          <c:tx>
            <c:v>Prevention Market for Oxytocin</c:v>
          </c:tx>
          <c:spPr>
            <a:solidFill>
              <a:srgbClr val="0076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Oxytocin!$AA$106:$AA$109</c:f>
              <c:strCache>
                <c:ptCount val="4"/>
                <c:pt idx="0">
                  <c:v>Total Addressable Market </c:v>
                </c:pt>
                <c:pt idx="1">
                  <c:v>Total Market w/o AMTSL </c:v>
                </c:pt>
                <c:pt idx="2">
                  <c:v>Total Market w AMTSL </c:v>
                </c:pt>
                <c:pt idx="3">
                  <c:v>Total Market w AMTSL where Oxytocin is Unavailable </c:v>
                </c:pt>
              </c:strCache>
            </c:strRef>
          </c:cat>
          <c:val>
            <c:numRef>
              <c:f>Oxytocin!$AF$106:$AF$109</c:f>
              <c:numCache>
                <c:formatCode>#,##0</c:formatCode>
                <c:ptCount val="4"/>
                <c:pt idx="0">
                  <c:v>40917000</c:v>
                </c:pt>
                <c:pt idx="2">
                  <c:v>18003479.999999996</c:v>
                </c:pt>
              </c:numCache>
            </c:numRef>
          </c:val>
        </c:ser>
        <c:ser>
          <c:idx val="5"/>
          <c:order val="5"/>
          <c:tx>
            <c:v>Treatment Market for Oxytocin</c:v>
          </c:tx>
          <c:spPr>
            <a:solidFill>
              <a:srgbClr val="00FFF5"/>
            </a:solidFill>
          </c:spPr>
          <c:invertIfNegative val="0"/>
          <c:dLbls>
            <c:txPr>
              <a:bodyPr/>
              <a:lstStyle/>
              <a:p>
                <a:pPr>
                  <a:defRPr>
                    <a:solidFill>
                      <a:srgbClr val="000090"/>
                    </a:solidFill>
                  </a:defRPr>
                </a:pPr>
                <a:endParaRPr lang="en-US"/>
              </a:p>
            </c:txPr>
            <c:dLblPos val="inBase"/>
            <c:showLegendKey val="0"/>
            <c:showVal val="1"/>
            <c:showCatName val="0"/>
            <c:showSerName val="0"/>
            <c:showPercent val="0"/>
            <c:showBubbleSize val="0"/>
            <c:showLeaderLines val="0"/>
          </c:dLbls>
          <c:cat>
            <c:strRef>
              <c:f>Oxytocin!$AA$106:$AA$109</c:f>
              <c:strCache>
                <c:ptCount val="4"/>
                <c:pt idx="0">
                  <c:v>Total Addressable Market </c:v>
                </c:pt>
                <c:pt idx="1">
                  <c:v>Total Market w/o AMTSL </c:v>
                </c:pt>
                <c:pt idx="2">
                  <c:v>Total Market w AMTSL </c:v>
                </c:pt>
                <c:pt idx="3">
                  <c:v>Total Market w AMTSL where Oxytocin is Unavailable </c:v>
                </c:pt>
              </c:strCache>
            </c:strRef>
          </c:cat>
          <c:val>
            <c:numRef>
              <c:f>Oxytocin!$AG$106:$AG$109</c:f>
              <c:numCache>
                <c:formatCode>#,##0</c:formatCode>
                <c:ptCount val="4"/>
                <c:pt idx="0">
                  <c:v>1043383.5</c:v>
                </c:pt>
                <c:pt idx="2">
                  <c:v>459088.73999999987</c:v>
                </c:pt>
              </c:numCache>
            </c:numRef>
          </c:val>
        </c:ser>
        <c:dLbls>
          <c:showLegendKey val="0"/>
          <c:showVal val="0"/>
          <c:showCatName val="0"/>
          <c:showSerName val="0"/>
          <c:showPercent val="0"/>
          <c:showBubbleSize val="0"/>
        </c:dLbls>
        <c:gapWidth val="150"/>
        <c:overlap val="100"/>
        <c:axId val="101583104"/>
        <c:axId val="101601280"/>
      </c:barChart>
      <c:catAx>
        <c:axId val="101583104"/>
        <c:scaling>
          <c:orientation val="minMax"/>
        </c:scaling>
        <c:delete val="0"/>
        <c:axPos val="b"/>
        <c:numFmt formatCode="#,##0" sourceLinked="1"/>
        <c:majorTickMark val="out"/>
        <c:minorTickMark val="none"/>
        <c:tickLblPos val="nextTo"/>
        <c:txPr>
          <a:bodyPr/>
          <a:lstStyle/>
          <a:p>
            <a:pPr>
              <a:defRPr>
                <a:solidFill>
                  <a:srgbClr val="000090"/>
                </a:solidFill>
              </a:defRPr>
            </a:pPr>
            <a:endParaRPr lang="en-US"/>
          </a:p>
        </c:txPr>
        <c:crossAx val="101601280"/>
        <c:crosses val="autoZero"/>
        <c:auto val="1"/>
        <c:lblAlgn val="ctr"/>
        <c:lblOffset val="100"/>
        <c:noMultiLvlLbl val="0"/>
      </c:catAx>
      <c:valAx>
        <c:axId val="101601280"/>
        <c:scaling>
          <c:orientation val="minMax"/>
        </c:scaling>
        <c:delete val="0"/>
        <c:axPos val="l"/>
        <c:title>
          <c:tx>
            <c:rich>
              <a:bodyPr rot="-5400000" vert="horz"/>
              <a:lstStyle/>
              <a:p>
                <a:pPr>
                  <a:defRPr>
                    <a:solidFill>
                      <a:srgbClr val="000090"/>
                    </a:solidFill>
                  </a:defRPr>
                </a:pPr>
                <a:r>
                  <a:rPr lang="en-US">
                    <a:solidFill>
                      <a:srgbClr val="000090"/>
                    </a:solidFill>
                  </a:rPr>
                  <a:t>Number of Women</a:t>
                </a:r>
              </a:p>
            </c:rich>
          </c:tx>
          <c:overlay val="0"/>
        </c:title>
        <c:numFmt formatCode="#,##0" sourceLinked="1"/>
        <c:majorTickMark val="out"/>
        <c:minorTickMark val="none"/>
        <c:tickLblPos val="nextTo"/>
        <c:txPr>
          <a:bodyPr/>
          <a:lstStyle/>
          <a:p>
            <a:pPr>
              <a:defRPr>
                <a:solidFill>
                  <a:srgbClr val="000090"/>
                </a:solidFill>
              </a:defRPr>
            </a:pPr>
            <a:endParaRPr lang="en-US"/>
          </a:p>
        </c:txPr>
        <c:crossAx val="101583104"/>
        <c:crosses val="autoZero"/>
        <c:crossBetween val="between"/>
      </c:valAx>
    </c:plotArea>
    <c:legend>
      <c:legendPos val="r"/>
      <c:legendEntry>
        <c:idx val="4"/>
        <c:delete val="1"/>
      </c:legendEntry>
      <c:legendEntry>
        <c:idx val="5"/>
        <c:delete val="1"/>
      </c:legendEntry>
      <c:layout>
        <c:manualLayout>
          <c:xMode val="edge"/>
          <c:yMode val="edge"/>
          <c:x val="0.709373514581641"/>
          <c:y val="0.16275241051787601"/>
          <c:w val="0.27877734840340501"/>
          <c:h val="0.20704034418378101"/>
        </c:manualLayout>
      </c:layout>
      <c:overlay val="1"/>
      <c:txPr>
        <a:bodyPr/>
        <a:lstStyle/>
        <a:p>
          <a:pPr>
            <a:defRPr>
              <a:solidFill>
                <a:srgbClr val="000090"/>
              </a:solidFill>
            </a:defRPr>
          </a:pPr>
          <a:endParaRPr lang="en-US"/>
        </a:p>
      </c:txPr>
    </c:legend>
    <c:plotVisOnly val="1"/>
    <c:dispBlanksAs val="gap"/>
    <c:showDLblsOverMax val="0"/>
  </c:chart>
  <c:printSettings>
    <c:headerFooter/>
    <c:pageMargins b="1" l="0.75" r="0.75" t="1" header="0.5" footer="0.5"/>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World Market for Misoprostol (PPH Prevention) </a:t>
            </a:r>
          </a:p>
        </c:rich>
      </c:tx>
      <c:overlay val="0"/>
    </c:title>
    <c:autoTitleDeleted val="0"/>
    <c:plotArea>
      <c:layout/>
      <c:barChart>
        <c:barDir val="col"/>
        <c:grouping val="stacked"/>
        <c:varyColors val="0"/>
        <c:ser>
          <c:idx val="0"/>
          <c:order val="0"/>
          <c:tx>
            <c:strRef>
              <c:f>Misoprostol!$D$51</c:f>
              <c:strCache>
                <c:ptCount val="1"/>
                <c:pt idx="0">
                  <c:v>(Make White)</c:v>
                </c:pt>
              </c:strCache>
            </c:strRef>
          </c:tx>
          <c:spPr>
            <a:solidFill>
              <a:schemeClr val="bg1"/>
            </a:solidFill>
            <a:ln>
              <a:noFill/>
            </a:ln>
            <a:effectLst/>
          </c:spPr>
          <c:invertIfNegative val="0"/>
          <c:cat>
            <c:strRef>
              <c:f>Misoprostol!$C$52:$C$55</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Misoprostol!$D$52:$D$55</c:f>
              <c:numCache>
                <c:formatCode>#,##0</c:formatCode>
                <c:ptCount val="4"/>
                <c:pt idx="1">
                  <c:v>77093874</c:v>
                </c:pt>
                <c:pt idx="2">
                  <c:v>52813800</c:v>
                </c:pt>
              </c:numCache>
            </c:numRef>
          </c:val>
        </c:ser>
        <c:ser>
          <c:idx val="1"/>
          <c:order val="1"/>
          <c:tx>
            <c:strRef>
              <c:f>Misoprostol!$E$51</c:f>
              <c:strCache>
                <c:ptCount val="1"/>
                <c:pt idx="0">
                  <c:v>Use Drivers</c:v>
                </c:pt>
              </c:strCache>
            </c:strRef>
          </c:tx>
          <c:spPr>
            <a:solidFill>
              <a:srgbClr val="00FF00"/>
            </a:solidFill>
            <a:effectLst/>
          </c:spPr>
          <c:invertIfNegative val="0"/>
          <c:dLbls>
            <c:dLbl>
              <c:idx val="0"/>
              <c:showLegendKey val="0"/>
              <c:showVal val="1"/>
              <c:showCatName val="0"/>
              <c:showSerName val="0"/>
              <c:showPercent val="0"/>
              <c:showBubbleSize val="0"/>
            </c:dLbl>
            <c:dLbl>
              <c:idx val="1"/>
              <c:layout>
                <c:manualLayout>
                  <c:x val="1.64762748777155E-3"/>
                  <c:y val="-0.20527606362349099"/>
                </c:manualLayout>
              </c:layout>
              <c:showLegendKey val="0"/>
              <c:showVal val="1"/>
              <c:showCatName val="0"/>
              <c:showSerName val="0"/>
              <c:showPercent val="0"/>
              <c:showBubbleSize val="0"/>
            </c:dLbl>
            <c:dLbl>
              <c:idx val="2"/>
              <c:layout>
                <c:manualLayout>
                  <c:x val="0"/>
                  <c:y val="-8.9864012551510705E-2"/>
                </c:manualLayout>
              </c:layout>
              <c:showLegendKey val="0"/>
              <c:showVal val="1"/>
              <c:showCatName val="0"/>
              <c:showSerName val="0"/>
              <c:showPercent val="0"/>
              <c:showBubbleSize val="0"/>
            </c:dLbl>
            <c:dLbl>
              <c:idx val="3"/>
              <c:layout>
                <c:manualLayout>
                  <c:x val="-1.2973444785602801E-7"/>
                  <c:y val="-0.10809764672606501"/>
                </c:manualLayout>
              </c:layout>
              <c:showLegendKey val="0"/>
              <c:showVal val="1"/>
              <c:showCatName val="0"/>
              <c:showSerName val="0"/>
              <c:showPercent val="0"/>
              <c:showBubbleSize val="0"/>
            </c:dLbl>
            <c:dLbl>
              <c:idx val="4"/>
              <c:layout>
                <c:manualLayout>
                  <c:x val="-1.64762748777155E-3"/>
                  <c:y val="-8.1091227176376707E-2"/>
                </c:manualLayout>
              </c:layout>
              <c:showLegendKey val="0"/>
              <c:showVal val="1"/>
              <c:showCatName val="0"/>
              <c:showSerName val="0"/>
              <c:showPercent val="0"/>
              <c:showBubbleSize val="0"/>
            </c:dLbl>
            <c:dLbl>
              <c:idx val="5"/>
              <c:showLegendKey val="0"/>
              <c:showVal val="1"/>
              <c:showCatName val="0"/>
              <c:showSerName val="0"/>
              <c:showPercent val="0"/>
              <c:showBubbleSize val="0"/>
            </c:dLbl>
            <c:dLbl>
              <c:idx val="6"/>
              <c:layout>
                <c:manualLayout>
                  <c:x val="-1.6477572222194101E-3"/>
                  <c:y val="-0.15244887561933301"/>
                </c:manualLayout>
              </c:layout>
              <c:showLegendKey val="0"/>
              <c:showVal val="1"/>
              <c:showCatName val="0"/>
              <c:showSerName val="0"/>
              <c:showPercent val="0"/>
              <c:showBubbleSize val="0"/>
            </c:dLbl>
            <c:showLegendKey val="0"/>
            <c:showVal val="0"/>
            <c:showCatName val="0"/>
            <c:showSerName val="0"/>
            <c:showPercent val="0"/>
            <c:showBubbleSize val="0"/>
          </c:dLbls>
          <c:cat>
            <c:strRef>
              <c:f>Misoprostol!$C$52:$C$55</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Misoprostol!$E$52:$E$55</c:f>
              <c:numCache>
                <c:formatCode>#,##0</c:formatCode>
                <c:ptCount val="4"/>
                <c:pt idx="1">
                  <c:v>65646126</c:v>
                </c:pt>
                <c:pt idx="2">
                  <c:v>24280074</c:v>
                </c:pt>
              </c:numCache>
            </c:numRef>
          </c:val>
        </c:ser>
        <c:ser>
          <c:idx val="2"/>
          <c:order val="2"/>
          <c:tx>
            <c:strRef>
              <c:f>Misoprostol!$F$51</c:f>
              <c:strCache>
                <c:ptCount val="1"/>
                <c:pt idx="0">
                  <c:v>Use Tools</c:v>
                </c:pt>
              </c:strCache>
            </c:strRef>
          </c:tx>
          <c:spPr>
            <a:solidFill>
              <a:srgbClr val="0080FF"/>
            </a:solidFill>
            <a:ln>
              <a:noFill/>
            </a:ln>
            <a:effectLst/>
          </c:spPr>
          <c:invertIfNegative val="0"/>
          <c:dLbls>
            <c:dLbl>
              <c:idx val="0"/>
              <c:layout>
                <c:manualLayout>
                  <c:x val="-1.2973444785602801E-7"/>
                  <c:y val="-0.37098549955794702"/>
                </c:manualLayout>
              </c:layout>
              <c:showLegendKey val="0"/>
              <c:showVal val="1"/>
              <c:showCatName val="0"/>
              <c:showSerName val="0"/>
              <c:showPercent val="0"/>
              <c:showBubbleSize val="0"/>
            </c:dLbl>
            <c:dLbl>
              <c:idx val="1"/>
              <c:showLegendKey val="0"/>
              <c:showVal val="1"/>
              <c:showCatName val="0"/>
              <c:showSerName val="0"/>
              <c:showPercent val="0"/>
              <c:showBubbleSize val="0"/>
            </c:dLbl>
            <c:dLbl>
              <c:idx val="2"/>
              <c:layout>
                <c:manualLayout>
                  <c:x val="-1.64762748777155E-3"/>
                  <c:y val="-0.15703384175943"/>
                </c:manualLayout>
              </c:layout>
              <c:showLegendKey val="0"/>
              <c:showVal val="1"/>
              <c:showCatName val="0"/>
              <c:showSerName val="0"/>
              <c:showPercent val="0"/>
              <c:showBubbleSize val="0"/>
            </c:dLbl>
            <c:dLbl>
              <c:idx val="3"/>
              <c:layout>
                <c:manualLayout>
                  <c:x val="-1.64762748777162E-3"/>
                  <c:y val="-0.148154182855193"/>
                </c:manualLayout>
              </c:layout>
              <c:showLegendKey val="0"/>
              <c:showVal val="1"/>
              <c:showCatName val="0"/>
              <c:showSerName val="0"/>
              <c:showPercent val="0"/>
              <c:showBubbleSize val="0"/>
            </c:dLbl>
            <c:dLbl>
              <c:idx val="4"/>
              <c:showLegendKey val="0"/>
              <c:showVal val="1"/>
              <c:showCatName val="0"/>
              <c:showSerName val="0"/>
              <c:showPercent val="0"/>
              <c:showBubbleSize val="0"/>
            </c:dLbl>
            <c:dLbl>
              <c:idx val="5"/>
              <c:layout>
                <c:manualLayout>
                  <c:x val="0"/>
                  <c:y val="-9.6895359964750502E-2"/>
                </c:manualLayout>
              </c:layout>
              <c:showLegendKey val="0"/>
              <c:showVal val="1"/>
              <c:showCatName val="0"/>
              <c:showSerName val="0"/>
              <c:showPercent val="0"/>
              <c:showBubbleSize val="0"/>
            </c:dLbl>
            <c:dLbl>
              <c:idx val="6"/>
              <c:showLegendKey val="0"/>
              <c:showVal val="1"/>
              <c:showCatName val="0"/>
              <c:showSerName val="0"/>
              <c:showPercent val="0"/>
              <c:showBubbleSize val="0"/>
            </c:dLbl>
            <c:dLbl>
              <c:idx val="7"/>
              <c:layout>
                <c:manualLayout>
                  <c:x val="-1.64762748777155E-3"/>
                  <c:y val="-8.2577725471326996E-2"/>
                </c:manualLayout>
              </c:layout>
              <c:showLegendKey val="0"/>
              <c:showVal val="1"/>
              <c:showCatName val="0"/>
              <c:showSerName val="0"/>
              <c:showPercent val="0"/>
              <c:showBubbleSize val="0"/>
            </c:dLbl>
            <c:showLegendKey val="0"/>
            <c:showVal val="0"/>
            <c:showCatName val="0"/>
            <c:showSerName val="0"/>
            <c:showPercent val="0"/>
            <c:showBubbleSize val="0"/>
          </c:dLbls>
          <c:cat>
            <c:strRef>
              <c:f>Misoprostol!$C$52:$C$55</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Misoprostol!$F$52:$F$55</c:f>
              <c:numCache>
                <c:formatCode>#,##0</c:formatCode>
                <c:ptCount val="4"/>
                <c:pt idx="0">
                  <c:v>142740000</c:v>
                </c:pt>
                <c:pt idx="3">
                  <c:v>52813800</c:v>
                </c:pt>
              </c:numCache>
            </c:numRef>
          </c:val>
        </c:ser>
        <c:dLbls>
          <c:showLegendKey val="0"/>
          <c:showVal val="0"/>
          <c:showCatName val="0"/>
          <c:showSerName val="0"/>
          <c:showPercent val="0"/>
          <c:showBubbleSize val="0"/>
        </c:dLbls>
        <c:gapWidth val="150"/>
        <c:overlap val="100"/>
        <c:axId val="55779712"/>
        <c:axId val="55781248"/>
      </c:barChart>
      <c:catAx>
        <c:axId val="55779712"/>
        <c:scaling>
          <c:orientation val="minMax"/>
        </c:scaling>
        <c:delete val="0"/>
        <c:axPos val="b"/>
        <c:majorTickMark val="out"/>
        <c:minorTickMark val="none"/>
        <c:tickLblPos val="nextTo"/>
        <c:crossAx val="55781248"/>
        <c:crosses val="autoZero"/>
        <c:auto val="1"/>
        <c:lblAlgn val="ctr"/>
        <c:lblOffset val="100"/>
        <c:noMultiLvlLbl val="0"/>
      </c:catAx>
      <c:valAx>
        <c:axId val="55781248"/>
        <c:scaling>
          <c:orientation val="minMax"/>
        </c:scaling>
        <c:delete val="0"/>
        <c:axPos val="l"/>
        <c:title>
          <c:tx>
            <c:rich>
              <a:bodyPr/>
              <a:lstStyle/>
              <a:p>
                <a:pPr>
                  <a:defRPr/>
                </a:pPr>
                <a:r>
                  <a:rPr lang="en-US"/>
                  <a:t>Number of Women</a:t>
                </a:r>
              </a:p>
            </c:rich>
          </c:tx>
          <c:overlay val="0"/>
        </c:title>
        <c:numFmt formatCode="#,##0" sourceLinked="1"/>
        <c:majorTickMark val="out"/>
        <c:minorTickMark val="none"/>
        <c:tickLblPos val="nextTo"/>
        <c:crossAx val="55779712"/>
        <c:crosses val="autoZero"/>
        <c:crossBetween val="between"/>
      </c:valAx>
    </c:plotArea>
    <c:plotVisOnly val="1"/>
    <c:dispBlanksAs val="gap"/>
    <c:showDLblsOverMax val="0"/>
  </c:chart>
  <c:txPr>
    <a:bodyPr/>
    <a:lstStyle/>
    <a:p>
      <a:pPr>
        <a:defRPr>
          <a:solidFill>
            <a:srgbClr val="000090"/>
          </a:solidFill>
        </a:defRPr>
      </a:pPr>
      <a:endParaRPr lang="en-US"/>
    </a:p>
  </c:txPr>
  <c:printSettings>
    <c:headerFooter/>
    <c:pageMargins b="1" l="0.75" r="0.75" t="1" header="0.5" footer="0.5"/>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SSA Market for </a:t>
            </a:r>
            <a:r>
              <a:rPr lang="en-US" sz="1800" b="1" i="0" u="none" strike="noStrike" baseline="0"/>
              <a:t>Misoprostol </a:t>
            </a:r>
            <a:r>
              <a:rPr lang="en-US"/>
              <a:t>(PPH Prevention)</a:t>
            </a:r>
          </a:p>
        </c:rich>
      </c:tx>
      <c:overlay val="0"/>
    </c:title>
    <c:autoTitleDeleted val="0"/>
    <c:plotArea>
      <c:layout/>
      <c:barChart>
        <c:barDir val="col"/>
        <c:grouping val="stacked"/>
        <c:varyColors val="0"/>
        <c:ser>
          <c:idx val="0"/>
          <c:order val="0"/>
          <c:tx>
            <c:strRef>
              <c:f>Misoprostol!$D$67</c:f>
              <c:strCache>
                <c:ptCount val="1"/>
                <c:pt idx="0">
                  <c:v>(Make White)</c:v>
                </c:pt>
              </c:strCache>
            </c:strRef>
          </c:tx>
          <c:spPr>
            <a:solidFill>
              <a:schemeClr val="bg1"/>
            </a:solidFill>
            <a:effectLst/>
          </c:spPr>
          <c:invertIfNegative val="0"/>
          <c:cat>
            <c:strRef>
              <c:f>Misoprostol!$C$68:$C$71</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Misoprostol!$D$68:$D$71</c:f>
              <c:numCache>
                <c:formatCode>#,##0</c:formatCode>
                <c:ptCount val="4"/>
                <c:pt idx="1">
                  <c:v>23459654.399999999</c:v>
                </c:pt>
                <c:pt idx="2">
                  <c:v>18779280</c:v>
                </c:pt>
              </c:numCache>
            </c:numRef>
          </c:val>
        </c:ser>
        <c:ser>
          <c:idx val="1"/>
          <c:order val="1"/>
          <c:tx>
            <c:strRef>
              <c:f>Misoprostol!$E$67</c:f>
              <c:strCache>
                <c:ptCount val="1"/>
                <c:pt idx="0">
                  <c:v>Use Drivers</c:v>
                </c:pt>
              </c:strCache>
            </c:strRef>
          </c:tx>
          <c:spPr>
            <a:solidFill>
              <a:srgbClr val="00FF00"/>
            </a:solidFill>
            <a:ln>
              <a:noFill/>
            </a:ln>
            <a:effectLst/>
          </c:spPr>
          <c:invertIfNegative val="0"/>
          <c:dLbls>
            <c:dLbl>
              <c:idx val="0"/>
              <c:showLegendKey val="0"/>
              <c:showVal val="1"/>
              <c:showCatName val="0"/>
              <c:showSerName val="0"/>
              <c:showPercent val="0"/>
              <c:showBubbleSize val="0"/>
            </c:dLbl>
            <c:dLbl>
              <c:idx val="1"/>
              <c:layout>
                <c:manualLayout>
                  <c:x val="-1.656543274193E-3"/>
                  <c:y val="-0.16736057677934399"/>
                </c:manualLayout>
              </c:layout>
              <c:showLegendKey val="0"/>
              <c:showVal val="1"/>
              <c:showCatName val="0"/>
              <c:showSerName val="0"/>
              <c:showPercent val="0"/>
              <c:showBubbleSize val="0"/>
            </c:dLbl>
            <c:dLbl>
              <c:idx val="2"/>
              <c:layout>
                <c:manualLayout>
                  <c:x val="-1.6565432741930601E-3"/>
                  <c:y val="-7.9933409805060002E-2"/>
                </c:manualLayout>
              </c:layout>
              <c:showLegendKey val="0"/>
              <c:showVal val="1"/>
              <c:showCatName val="0"/>
              <c:showSerName val="0"/>
              <c:showPercent val="0"/>
              <c:showBubbleSize val="0"/>
            </c:dLbl>
            <c:dLbl>
              <c:idx val="3"/>
              <c:layout>
                <c:manualLayout>
                  <c:x val="-6.0739218389109406E-17"/>
                  <c:y val="-4.9958381128162498E-2"/>
                </c:manualLayout>
              </c:layout>
              <c:showLegendKey val="0"/>
              <c:showVal val="1"/>
              <c:showCatName val="0"/>
              <c:showSerName val="0"/>
              <c:showPercent val="0"/>
              <c:showBubbleSize val="0"/>
            </c:dLbl>
            <c:dLbl>
              <c:idx val="4"/>
              <c:layout>
                <c:manualLayout>
                  <c:x val="-1.656543274193E-3"/>
                  <c:y val="-0.117402195651182"/>
                </c:manualLayout>
              </c:layout>
              <c:showLegendKey val="0"/>
              <c:showVal val="1"/>
              <c:showCatName val="0"/>
              <c:showSerName val="0"/>
              <c:showPercent val="0"/>
              <c:showBubbleSize val="0"/>
            </c:dLbl>
            <c:dLbl>
              <c:idx val="5"/>
              <c:showLegendKey val="0"/>
              <c:showVal val="1"/>
              <c:showCatName val="0"/>
              <c:showSerName val="0"/>
              <c:showPercent val="0"/>
              <c:showBubbleSize val="0"/>
            </c:dLbl>
            <c:dLbl>
              <c:idx val="6"/>
              <c:layout>
                <c:manualLayout>
                  <c:x val="-1.656543274193E-3"/>
                  <c:y val="-0.16236473866652801"/>
                </c:manualLayout>
              </c:layout>
              <c:showLegendKey val="0"/>
              <c:showVal val="1"/>
              <c:showCatName val="0"/>
              <c:showSerName val="0"/>
              <c:showPercent val="0"/>
              <c:showBubbleSize val="0"/>
            </c:dLbl>
            <c:dLbl>
              <c:idx val="7"/>
              <c:showLegendKey val="0"/>
              <c:showVal val="1"/>
              <c:showCatName val="0"/>
              <c:showSerName val="0"/>
              <c:showPercent val="0"/>
              <c:showBubbleSize val="0"/>
            </c:dLbl>
            <c:showLegendKey val="0"/>
            <c:showVal val="0"/>
            <c:showCatName val="0"/>
            <c:showSerName val="0"/>
            <c:showPercent val="0"/>
            <c:showBubbleSize val="0"/>
          </c:dLbls>
          <c:cat>
            <c:strRef>
              <c:f>Misoprostol!$C$68:$C$71</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Misoprostol!$E$68:$E$71</c:f>
              <c:numCache>
                <c:formatCode>#,##0</c:formatCode>
                <c:ptCount val="4"/>
                <c:pt idx="1">
                  <c:v>12654345.6</c:v>
                </c:pt>
                <c:pt idx="2">
                  <c:v>4680374.4000000004</c:v>
                </c:pt>
              </c:numCache>
            </c:numRef>
          </c:val>
        </c:ser>
        <c:ser>
          <c:idx val="2"/>
          <c:order val="2"/>
          <c:tx>
            <c:strRef>
              <c:f>Misoprostol!$F$67</c:f>
              <c:strCache>
                <c:ptCount val="1"/>
                <c:pt idx="0">
                  <c:v>Use Tools</c:v>
                </c:pt>
              </c:strCache>
            </c:strRef>
          </c:tx>
          <c:spPr>
            <a:solidFill>
              <a:srgbClr val="0080FF"/>
            </a:solidFill>
            <a:effectLst/>
          </c:spPr>
          <c:invertIfNegative val="0"/>
          <c:dLbls>
            <c:dLbl>
              <c:idx val="0"/>
              <c:layout>
                <c:manualLayout>
                  <c:x val="0"/>
                  <c:y val="-0.37218993940481099"/>
                </c:manualLayout>
              </c:layout>
              <c:showLegendKey val="0"/>
              <c:showVal val="1"/>
              <c:showCatName val="0"/>
              <c:showSerName val="0"/>
              <c:showPercent val="0"/>
              <c:showBubbleSize val="0"/>
            </c:dLbl>
            <c:dLbl>
              <c:idx val="1"/>
              <c:showLegendKey val="0"/>
              <c:showVal val="1"/>
              <c:showCatName val="0"/>
              <c:showSerName val="0"/>
              <c:showPercent val="0"/>
              <c:showBubbleSize val="0"/>
            </c:dLbl>
            <c:dLbl>
              <c:idx val="2"/>
              <c:layout>
                <c:manualLayout>
                  <c:x val="-6.0739218389109406E-17"/>
                  <c:y val="-0.20982520073828301"/>
                </c:manualLayout>
              </c:layout>
              <c:showLegendKey val="0"/>
              <c:showVal val="1"/>
              <c:showCatName val="0"/>
              <c:showSerName val="0"/>
              <c:showPercent val="0"/>
              <c:showBubbleSize val="0"/>
            </c:dLbl>
            <c:dLbl>
              <c:idx val="3"/>
              <c:layout>
                <c:manualLayout>
                  <c:x val="-1.6565432741930601E-3"/>
                  <c:y val="-0.19983352451264999"/>
                </c:manualLayout>
              </c:layout>
              <c:showLegendKey val="0"/>
              <c:showVal val="1"/>
              <c:showCatName val="0"/>
              <c:showSerName val="0"/>
              <c:showPercent val="0"/>
              <c:showBubbleSize val="0"/>
            </c:dLbl>
            <c:dLbl>
              <c:idx val="4"/>
              <c:showLegendKey val="0"/>
              <c:showVal val="1"/>
              <c:showCatName val="0"/>
              <c:showSerName val="0"/>
              <c:showPercent val="0"/>
              <c:showBubbleSize val="0"/>
            </c:dLbl>
            <c:dLbl>
              <c:idx val="5"/>
              <c:layout>
                <c:manualLayout>
                  <c:x val="-1.656543274193E-3"/>
                  <c:y val="-0.127393871876814"/>
                </c:manualLayout>
              </c:layout>
              <c:showLegendKey val="0"/>
              <c:showVal val="1"/>
              <c:showCatName val="0"/>
              <c:showSerName val="0"/>
              <c:showPercent val="0"/>
              <c:showBubbleSize val="0"/>
            </c:dLbl>
            <c:dLbl>
              <c:idx val="6"/>
              <c:showLegendKey val="0"/>
              <c:showVal val="1"/>
              <c:showCatName val="0"/>
              <c:showSerName val="0"/>
              <c:showPercent val="0"/>
              <c:showBubbleSize val="0"/>
            </c:dLbl>
            <c:dLbl>
              <c:idx val="7"/>
              <c:showLegendKey val="0"/>
              <c:showVal val="1"/>
              <c:showCatName val="0"/>
              <c:showSerName val="0"/>
              <c:showPercent val="0"/>
              <c:showBubbleSize val="0"/>
            </c:dLbl>
            <c:showLegendKey val="0"/>
            <c:showVal val="0"/>
            <c:showCatName val="0"/>
            <c:showSerName val="0"/>
            <c:showPercent val="0"/>
            <c:showBubbleSize val="0"/>
          </c:dLbls>
          <c:cat>
            <c:strRef>
              <c:f>Misoprostol!$C$68:$C$71</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Misoprostol!$F$68:$F$71</c:f>
              <c:numCache>
                <c:formatCode>#,##0</c:formatCode>
                <c:ptCount val="4"/>
                <c:pt idx="0">
                  <c:v>36114000</c:v>
                </c:pt>
                <c:pt idx="3">
                  <c:v>18779280</c:v>
                </c:pt>
              </c:numCache>
            </c:numRef>
          </c:val>
        </c:ser>
        <c:dLbls>
          <c:showLegendKey val="0"/>
          <c:showVal val="0"/>
          <c:showCatName val="0"/>
          <c:showSerName val="0"/>
          <c:showPercent val="0"/>
          <c:showBubbleSize val="0"/>
        </c:dLbls>
        <c:gapWidth val="150"/>
        <c:overlap val="100"/>
        <c:axId val="55919360"/>
        <c:axId val="55920896"/>
      </c:barChart>
      <c:catAx>
        <c:axId val="55919360"/>
        <c:scaling>
          <c:orientation val="minMax"/>
        </c:scaling>
        <c:delete val="0"/>
        <c:axPos val="b"/>
        <c:majorTickMark val="out"/>
        <c:minorTickMark val="none"/>
        <c:tickLblPos val="nextTo"/>
        <c:crossAx val="55920896"/>
        <c:crosses val="autoZero"/>
        <c:auto val="1"/>
        <c:lblAlgn val="ctr"/>
        <c:lblOffset val="100"/>
        <c:noMultiLvlLbl val="0"/>
      </c:catAx>
      <c:valAx>
        <c:axId val="55920896"/>
        <c:scaling>
          <c:orientation val="minMax"/>
        </c:scaling>
        <c:delete val="0"/>
        <c:axPos val="l"/>
        <c:title>
          <c:tx>
            <c:rich>
              <a:bodyPr/>
              <a:lstStyle/>
              <a:p>
                <a:pPr>
                  <a:defRPr/>
                </a:pPr>
                <a:r>
                  <a:rPr lang="en-US"/>
                  <a:t>Number of Women</a:t>
                </a:r>
              </a:p>
            </c:rich>
          </c:tx>
          <c:overlay val="0"/>
        </c:title>
        <c:numFmt formatCode="#,##0" sourceLinked="1"/>
        <c:majorTickMark val="out"/>
        <c:minorTickMark val="none"/>
        <c:tickLblPos val="nextTo"/>
        <c:crossAx val="55919360"/>
        <c:crosses val="autoZero"/>
        <c:crossBetween val="between"/>
      </c:valAx>
    </c:plotArea>
    <c:plotVisOnly val="1"/>
    <c:dispBlanksAs val="gap"/>
    <c:showDLblsOverMax val="0"/>
  </c:chart>
  <c:txPr>
    <a:bodyPr/>
    <a:lstStyle/>
    <a:p>
      <a:pPr>
        <a:defRPr>
          <a:solidFill>
            <a:srgbClr val="000090"/>
          </a:solidFill>
        </a:defRPr>
      </a:pPr>
      <a:endParaRPr lang="en-US"/>
    </a:p>
  </c:txPr>
  <c:printSettings>
    <c:headerFooter/>
    <c:pageMargins b="1" l="0.75" r="0.75" t="1" header="0.5" footer="0.5"/>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n-US"/>
              <a:t>SEA</a:t>
            </a:r>
            <a:r>
              <a:rPr lang="en-US" baseline="0"/>
              <a:t> Market for </a:t>
            </a:r>
            <a:r>
              <a:rPr lang="en-US" sz="1800" b="1" i="0" u="none" strike="noStrike" baseline="0"/>
              <a:t>Misoprostol </a:t>
            </a:r>
            <a:r>
              <a:rPr lang="en-US" baseline="0"/>
              <a:t>(PPH Prevention)</a:t>
            </a:r>
            <a:endParaRPr lang="en-US"/>
          </a:p>
        </c:rich>
      </c:tx>
      <c:overlay val="0"/>
    </c:title>
    <c:autoTitleDeleted val="0"/>
    <c:plotArea>
      <c:layout/>
      <c:barChart>
        <c:barDir val="col"/>
        <c:grouping val="stacked"/>
        <c:varyColors val="0"/>
        <c:ser>
          <c:idx val="0"/>
          <c:order val="0"/>
          <c:tx>
            <c:strRef>
              <c:f>Misoprostol!$D$84</c:f>
              <c:strCache>
                <c:ptCount val="1"/>
                <c:pt idx="0">
                  <c:v>(Make White)</c:v>
                </c:pt>
              </c:strCache>
            </c:strRef>
          </c:tx>
          <c:spPr>
            <a:solidFill>
              <a:schemeClr val="bg1"/>
            </a:solidFill>
            <a:effectLst/>
          </c:spPr>
          <c:invertIfNegative val="0"/>
          <c:cat>
            <c:strRef>
              <c:f>Misoprostol!$C$85:$C$88</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Misoprostol!$D$85:$D$88</c:f>
              <c:numCache>
                <c:formatCode>#,##0</c:formatCode>
                <c:ptCount val="4"/>
                <c:pt idx="1">
                  <c:v>7893086.4000000004</c:v>
                </c:pt>
                <c:pt idx="2">
                  <c:v>6511680.0000000009</c:v>
                </c:pt>
              </c:numCache>
            </c:numRef>
          </c:val>
        </c:ser>
        <c:ser>
          <c:idx val="1"/>
          <c:order val="1"/>
          <c:tx>
            <c:strRef>
              <c:f>Misoprostol!$E$84</c:f>
              <c:strCache>
                <c:ptCount val="1"/>
                <c:pt idx="0">
                  <c:v>Use Drivers</c:v>
                </c:pt>
              </c:strCache>
            </c:strRef>
          </c:tx>
          <c:spPr>
            <a:solidFill>
              <a:srgbClr val="00FF00"/>
            </a:solidFill>
            <a:effectLst/>
          </c:spPr>
          <c:invertIfNegative val="0"/>
          <c:dLbls>
            <c:dLbl>
              <c:idx val="0"/>
              <c:showLegendKey val="0"/>
              <c:showVal val="1"/>
              <c:showCatName val="0"/>
              <c:showSerName val="0"/>
              <c:showPercent val="0"/>
              <c:showBubbleSize val="0"/>
            </c:dLbl>
            <c:dLbl>
              <c:idx val="1"/>
              <c:layout>
                <c:manualLayout>
                  <c:x val="-1.6629710299970899E-3"/>
                  <c:y val="-0.16118689932590899"/>
                </c:manualLayout>
              </c:layout>
              <c:showLegendKey val="0"/>
              <c:showVal val="1"/>
              <c:showCatName val="0"/>
              <c:showSerName val="0"/>
              <c:showPercent val="0"/>
              <c:showBubbleSize val="0"/>
            </c:dLbl>
            <c:dLbl>
              <c:idx val="2"/>
              <c:layout>
                <c:manualLayout>
                  <c:x val="1.6629710299971201E-3"/>
                  <c:y val="-7.6984787737747903E-2"/>
                </c:manualLayout>
              </c:layout>
              <c:showLegendKey val="0"/>
              <c:showVal val="1"/>
              <c:showCatName val="0"/>
              <c:showSerName val="0"/>
              <c:showPercent val="0"/>
              <c:showBubbleSize val="0"/>
            </c:dLbl>
            <c:dLbl>
              <c:idx val="3"/>
              <c:layout>
                <c:manualLayout>
                  <c:x val="-6.0974900045979104E-17"/>
                  <c:y val="-4.0898160738296101E-2"/>
                </c:manualLayout>
              </c:layout>
              <c:showLegendKey val="0"/>
              <c:showVal val="1"/>
              <c:showCatName val="0"/>
              <c:showSerName val="0"/>
              <c:showPercent val="0"/>
              <c:showBubbleSize val="0"/>
            </c:dLbl>
            <c:dLbl>
              <c:idx val="4"/>
              <c:layout>
                <c:manualLayout>
                  <c:x val="0"/>
                  <c:y val="-0.108259857756208"/>
                </c:manualLayout>
              </c:layout>
              <c:showLegendKey val="0"/>
              <c:showVal val="1"/>
              <c:showCatName val="0"/>
              <c:showSerName val="0"/>
              <c:showPercent val="0"/>
              <c:showBubbleSize val="0"/>
            </c:dLbl>
            <c:dLbl>
              <c:idx val="5"/>
              <c:showLegendKey val="0"/>
              <c:showVal val="1"/>
              <c:showCatName val="0"/>
              <c:showSerName val="0"/>
              <c:showPercent val="0"/>
              <c:showBubbleSize val="0"/>
            </c:dLbl>
            <c:dLbl>
              <c:idx val="6"/>
              <c:layout>
                <c:manualLayout>
                  <c:x val="0"/>
                  <c:y val="-0.153969575475496"/>
                </c:manualLayout>
              </c:layout>
              <c:showLegendKey val="0"/>
              <c:showVal val="1"/>
              <c:showCatName val="0"/>
              <c:showSerName val="0"/>
              <c:showPercent val="0"/>
              <c:showBubbleSize val="0"/>
            </c:dLbl>
            <c:dLbl>
              <c:idx val="7"/>
              <c:showLegendKey val="0"/>
              <c:showVal val="1"/>
              <c:showCatName val="0"/>
              <c:showSerName val="0"/>
              <c:showPercent val="0"/>
              <c:showBubbleSize val="0"/>
            </c:dLbl>
            <c:showLegendKey val="0"/>
            <c:showVal val="0"/>
            <c:showCatName val="0"/>
            <c:showSerName val="0"/>
            <c:showPercent val="0"/>
            <c:showBubbleSize val="0"/>
          </c:dLbls>
          <c:cat>
            <c:strRef>
              <c:f>Misoprostol!$C$85:$C$88</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Misoprostol!$E$85:$E$88</c:f>
              <c:numCache>
                <c:formatCode>#,##0</c:formatCode>
                <c:ptCount val="4"/>
                <c:pt idx="1">
                  <c:v>3734913.6</c:v>
                </c:pt>
                <c:pt idx="2">
                  <c:v>1381406.4</c:v>
                </c:pt>
              </c:numCache>
            </c:numRef>
          </c:val>
        </c:ser>
        <c:ser>
          <c:idx val="2"/>
          <c:order val="2"/>
          <c:tx>
            <c:strRef>
              <c:f>Misoprostol!$F$84</c:f>
              <c:strCache>
                <c:ptCount val="1"/>
                <c:pt idx="0">
                  <c:v>Use Tools</c:v>
                </c:pt>
              </c:strCache>
            </c:strRef>
          </c:tx>
          <c:spPr>
            <a:solidFill>
              <a:srgbClr val="0080FF"/>
            </a:solidFill>
            <a:effectLst/>
          </c:spPr>
          <c:invertIfNegative val="0"/>
          <c:dLbls>
            <c:dLbl>
              <c:idx val="0"/>
              <c:layout>
                <c:manualLayout>
                  <c:x val="0"/>
                  <c:y val="-0.34883725335605498"/>
                </c:manualLayout>
              </c:layout>
              <c:showLegendKey val="0"/>
              <c:showVal val="1"/>
              <c:showCatName val="0"/>
              <c:showSerName val="0"/>
              <c:showPercent val="0"/>
              <c:showBubbleSize val="0"/>
            </c:dLbl>
            <c:dLbl>
              <c:idx val="1"/>
              <c:showLegendKey val="0"/>
              <c:showVal val="1"/>
              <c:showCatName val="0"/>
              <c:showSerName val="0"/>
              <c:showPercent val="0"/>
              <c:showBubbleSize val="0"/>
            </c:dLbl>
            <c:dLbl>
              <c:idx val="2"/>
              <c:layout>
                <c:manualLayout>
                  <c:x val="0"/>
                  <c:y val="-0.18524461040287099"/>
                </c:manualLayout>
              </c:layout>
              <c:showLegendKey val="0"/>
              <c:showVal val="1"/>
              <c:showCatName val="0"/>
              <c:showSerName val="0"/>
              <c:showPercent val="0"/>
              <c:showBubbleSize val="0"/>
            </c:dLbl>
            <c:dLbl>
              <c:idx val="3"/>
              <c:layout>
                <c:manualLayout>
                  <c:x val="-4.9099842661422801E-3"/>
                  <c:y val="-0.20304092223054199"/>
                </c:manualLayout>
              </c:layout>
              <c:showLegendKey val="0"/>
              <c:showVal val="1"/>
              <c:showCatName val="0"/>
              <c:showSerName val="0"/>
              <c:showPercent val="0"/>
              <c:showBubbleSize val="0"/>
            </c:dLbl>
            <c:dLbl>
              <c:idx val="4"/>
              <c:showLegendKey val="0"/>
              <c:showVal val="1"/>
              <c:showCatName val="0"/>
              <c:showSerName val="0"/>
              <c:showPercent val="0"/>
              <c:showBubbleSize val="0"/>
            </c:dLbl>
            <c:dLbl>
              <c:idx val="5"/>
              <c:layout>
                <c:manualLayout>
                  <c:x val="-1.6631019725978999E-3"/>
                  <c:y val="-0.12991182930744899"/>
                </c:manualLayout>
              </c:layout>
              <c:showLegendKey val="0"/>
              <c:showVal val="1"/>
              <c:showCatName val="0"/>
              <c:showSerName val="0"/>
              <c:showPercent val="0"/>
              <c:showBubbleSize val="0"/>
            </c:dLbl>
            <c:dLbl>
              <c:idx val="6"/>
              <c:showLegendKey val="0"/>
              <c:showVal val="1"/>
              <c:showCatName val="0"/>
              <c:showSerName val="0"/>
              <c:showPercent val="0"/>
              <c:showBubbleSize val="0"/>
            </c:dLbl>
            <c:dLbl>
              <c:idx val="7"/>
              <c:showLegendKey val="0"/>
              <c:showVal val="1"/>
              <c:showCatName val="0"/>
              <c:showSerName val="0"/>
              <c:showPercent val="0"/>
              <c:showBubbleSize val="0"/>
            </c:dLbl>
            <c:showLegendKey val="0"/>
            <c:showVal val="0"/>
            <c:showCatName val="0"/>
            <c:showSerName val="0"/>
            <c:showPercent val="0"/>
            <c:showBubbleSize val="0"/>
          </c:dLbls>
          <c:cat>
            <c:strRef>
              <c:f>Misoprostol!$C$85:$C$88</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Misoprostol!$F$85:$F$88</c:f>
              <c:numCache>
                <c:formatCode>#,##0</c:formatCode>
                <c:ptCount val="4"/>
                <c:pt idx="0">
                  <c:v>11628000</c:v>
                </c:pt>
                <c:pt idx="3">
                  <c:v>6511680.0000000009</c:v>
                </c:pt>
              </c:numCache>
            </c:numRef>
          </c:val>
        </c:ser>
        <c:dLbls>
          <c:showLegendKey val="0"/>
          <c:showVal val="0"/>
          <c:showCatName val="0"/>
          <c:showSerName val="0"/>
          <c:showPercent val="0"/>
          <c:showBubbleSize val="0"/>
        </c:dLbls>
        <c:gapWidth val="150"/>
        <c:overlap val="100"/>
        <c:axId val="55977088"/>
        <c:axId val="55978624"/>
      </c:barChart>
      <c:catAx>
        <c:axId val="55977088"/>
        <c:scaling>
          <c:orientation val="minMax"/>
        </c:scaling>
        <c:delete val="0"/>
        <c:axPos val="b"/>
        <c:majorTickMark val="out"/>
        <c:minorTickMark val="none"/>
        <c:tickLblPos val="nextTo"/>
        <c:crossAx val="55978624"/>
        <c:crosses val="autoZero"/>
        <c:auto val="1"/>
        <c:lblAlgn val="ctr"/>
        <c:lblOffset val="100"/>
        <c:noMultiLvlLbl val="0"/>
      </c:catAx>
      <c:valAx>
        <c:axId val="55978624"/>
        <c:scaling>
          <c:orientation val="minMax"/>
        </c:scaling>
        <c:delete val="0"/>
        <c:axPos val="l"/>
        <c:title>
          <c:tx>
            <c:rich>
              <a:bodyPr/>
              <a:lstStyle/>
              <a:p>
                <a:pPr>
                  <a:defRPr/>
                </a:pPr>
                <a:r>
                  <a:rPr lang="en-US"/>
                  <a:t>Number of Women</a:t>
                </a:r>
              </a:p>
            </c:rich>
          </c:tx>
          <c:overlay val="0"/>
        </c:title>
        <c:numFmt formatCode="#,##0" sourceLinked="1"/>
        <c:majorTickMark val="out"/>
        <c:minorTickMark val="none"/>
        <c:tickLblPos val="nextTo"/>
        <c:crossAx val="55977088"/>
        <c:crosses val="autoZero"/>
        <c:crossBetween val="between"/>
      </c:valAx>
    </c:plotArea>
    <c:plotVisOnly val="1"/>
    <c:dispBlanksAs val="gap"/>
    <c:showDLblsOverMax val="0"/>
  </c:chart>
  <c:txPr>
    <a:bodyPr/>
    <a:lstStyle/>
    <a:p>
      <a:pPr>
        <a:defRPr>
          <a:solidFill>
            <a:srgbClr val="000090"/>
          </a:solidFill>
        </a:defRPr>
      </a:pPr>
      <a:endParaRPr lang="en-US"/>
    </a:p>
  </c:txPr>
  <c:printSettings>
    <c:headerFooter/>
    <c:pageMargins b="1" l="0.75" r="0.75" t="1" header="0.5" footer="0.5"/>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World Market for </a:t>
            </a:r>
            <a:r>
              <a:rPr lang="en-US" sz="1800" b="1" i="0" u="none" strike="noStrike" baseline="0"/>
              <a:t>Misoprostol </a:t>
            </a:r>
            <a:r>
              <a:rPr lang="en-US">
                <a:solidFill>
                  <a:srgbClr val="000090"/>
                </a:solidFill>
              </a:rPr>
              <a:t>(PPH Treatment)</a:t>
            </a:r>
          </a:p>
        </c:rich>
      </c:tx>
      <c:overlay val="0"/>
    </c:title>
    <c:autoTitleDeleted val="0"/>
    <c:plotArea>
      <c:layout/>
      <c:barChart>
        <c:barDir val="col"/>
        <c:grouping val="stacked"/>
        <c:varyColors val="0"/>
        <c:ser>
          <c:idx val="0"/>
          <c:order val="0"/>
          <c:spPr>
            <a:solidFill>
              <a:schemeClr val="bg1"/>
            </a:solidFill>
            <a:effectLst/>
          </c:spPr>
          <c:invertIfNegative val="0"/>
          <c:cat>
            <c:strRef>
              <c:f>Misoprostol!$N$52:$N$55</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Misoprostol!$O$52:$O$55</c:f>
              <c:numCache>
                <c:formatCode>#,##0</c:formatCode>
                <c:ptCount val="4"/>
                <c:pt idx="1">
                  <c:v>8326138.3920000009</c:v>
                </c:pt>
                <c:pt idx="2">
                  <c:v>5703890.4000000004</c:v>
                </c:pt>
              </c:numCache>
            </c:numRef>
          </c:val>
        </c:ser>
        <c:ser>
          <c:idx val="1"/>
          <c:order val="1"/>
          <c:spPr>
            <a:solidFill>
              <a:srgbClr val="00FF00"/>
            </a:solidFill>
            <a:ln>
              <a:noFill/>
            </a:ln>
            <a:effectLst/>
          </c:spPr>
          <c:invertIfNegative val="0"/>
          <c:dLbls>
            <c:dLbl>
              <c:idx val="0"/>
              <c:showLegendKey val="0"/>
              <c:showVal val="1"/>
              <c:showCatName val="0"/>
              <c:showSerName val="0"/>
              <c:showPercent val="0"/>
              <c:showBubbleSize val="0"/>
            </c:dLbl>
            <c:dLbl>
              <c:idx val="1"/>
              <c:layout>
                <c:manualLayout>
                  <c:x val="0"/>
                  <c:y val="-0.180238929422813"/>
                </c:manualLayout>
              </c:layout>
              <c:showLegendKey val="0"/>
              <c:showVal val="1"/>
              <c:showCatName val="0"/>
              <c:showSerName val="0"/>
              <c:showPercent val="0"/>
              <c:showBubbleSize val="0"/>
            </c:dLbl>
            <c:dLbl>
              <c:idx val="2"/>
              <c:layout>
                <c:manualLayout>
                  <c:x val="0"/>
                  <c:y val="-8.7155963302752298E-2"/>
                </c:manualLayout>
              </c:layout>
              <c:showLegendKey val="0"/>
              <c:showVal val="1"/>
              <c:showCatName val="0"/>
              <c:showSerName val="0"/>
              <c:showPercent val="0"/>
              <c:showBubbleSize val="0"/>
            </c:dLbl>
            <c:dLbl>
              <c:idx val="3"/>
              <c:layout>
                <c:manualLayout>
                  <c:x val="-6.5444267094360295E-17"/>
                  <c:y val="-5.9771309771309802E-2"/>
                </c:manualLayout>
              </c:layout>
              <c:showLegendKey val="0"/>
              <c:showVal val="1"/>
              <c:showCatName val="0"/>
              <c:showSerName val="0"/>
              <c:showPercent val="0"/>
              <c:showBubbleSize val="0"/>
            </c:dLbl>
            <c:dLbl>
              <c:idx val="4"/>
              <c:layout>
                <c:manualLayout>
                  <c:x val="0"/>
                  <c:y val="-9.0188723542584698E-2"/>
                </c:manualLayout>
              </c:layout>
              <c:showLegendKey val="0"/>
              <c:showVal val="1"/>
              <c:showCatName val="0"/>
              <c:showSerName val="0"/>
              <c:showPercent val="0"/>
              <c:showBubbleSize val="0"/>
            </c:dLbl>
            <c:dLbl>
              <c:idx val="5"/>
              <c:showLegendKey val="0"/>
              <c:showVal val="1"/>
              <c:showCatName val="0"/>
              <c:showSerName val="0"/>
              <c:showPercent val="0"/>
              <c:showBubbleSize val="0"/>
            </c:dLbl>
            <c:dLbl>
              <c:idx val="6"/>
              <c:layout>
                <c:manualLayout>
                  <c:x val="1.5923562885910101E-3"/>
                  <c:y val="-0.15422307303330199"/>
                </c:manualLayout>
              </c:layout>
              <c:showLegendKey val="0"/>
              <c:showVal val="1"/>
              <c:showCatName val="0"/>
              <c:showSerName val="0"/>
              <c:showPercent val="0"/>
              <c:showBubbleSize val="0"/>
            </c:dLbl>
            <c:showLegendKey val="0"/>
            <c:showVal val="0"/>
            <c:showCatName val="0"/>
            <c:showSerName val="0"/>
            <c:showPercent val="0"/>
            <c:showBubbleSize val="0"/>
          </c:dLbls>
          <c:cat>
            <c:strRef>
              <c:f>Misoprostol!$N$52:$N$55</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Misoprostol!$P$52:$P$55</c:f>
              <c:numCache>
                <c:formatCode>#,##0</c:formatCode>
                <c:ptCount val="4"/>
                <c:pt idx="1">
                  <c:v>7089781.6079999991</c:v>
                </c:pt>
                <c:pt idx="2">
                  <c:v>2622247.9920000001</c:v>
                </c:pt>
              </c:numCache>
            </c:numRef>
          </c:val>
        </c:ser>
        <c:ser>
          <c:idx val="2"/>
          <c:order val="2"/>
          <c:spPr>
            <a:solidFill>
              <a:srgbClr val="0080FF"/>
            </a:solidFill>
            <a:ln>
              <a:noFill/>
            </a:ln>
            <a:effectLst/>
          </c:spPr>
          <c:invertIfNegative val="0"/>
          <c:dLbls>
            <c:dLbl>
              <c:idx val="0"/>
              <c:layout>
                <c:manualLayout>
                  <c:x val="0"/>
                  <c:y val="-0.36382536382536401"/>
                </c:manualLayout>
              </c:layout>
              <c:showLegendKey val="0"/>
              <c:showVal val="1"/>
              <c:showCatName val="0"/>
              <c:showSerName val="0"/>
              <c:showPercent val="0"/>
              <c:showBubbleSize val="0"/>
            </c:dLbl>
            <c:dLbl>
              <c:idx val="1"/>
              <c:showLegendKey val="0"/>
              <c:showVal val="1"/>
              <c:showCatName val="0"/>
              <c:showSerName val="0"/>
              <c:showPercent val="0"/>
              <c:showBubbleSize val="0"/>
            </c:dLbl>
            <c:dLbl>
              <c:idx val="2"/>
              <c:layout>
                <c:manualLayout>
                  <c:x val="1.78486426669414E-3"/>
                  <c:y val="-0.24428274428274399"/>
                </c:manualLayout>
              </c:layout>
              <c:showLegendKey val="0"/>
              <c:showVal val="1"/>
              <c:showCatName val="0"/>
              <c:showSerName val="0"/>
              <c:showPercent val="0"/>
              <c:showBubbleSize val="0"/>
            </c:dLbl>
            <c:dLbl>
              <c:idx val="3"/>
              <c:layout>
                <c:manualLayout>
                  <c:x val="-1.59235628859113E-3"/>
                  <c:y val="-0.153669724770642"/>
                </c:manualLayout>
              </c:layout>
              <c:showLegendKey val="0"/>
              <c:showVal val="1"/>
              <c:showCatName val="0"/>
              <c:showSerName val="0"/>
              <c:showPercent val="0"/>
              <c:showBubbleSize val="0"/>
            </c:dLbl>
            <c:dLbl>
              <c:idx val="4"/>
              <c:showLegendKey val="0"/>
              <c:showVal val="1"/>
              <c:showCatName val="0"/>
              <c:showSerName val="0"/>
              <c:showPercent val="0"/>
              <c:showBubbleSize val="0"/>
            </c:dLbl>
            <c:dLbl>
              <c:idx val="5"/>
              <c:layout>
                <c:manualLayout>
                  <c:x val="0"/>
                  <c:y val="-0.100879325290761"/>
                </c:manualLayout>
              </c:layout>
              <c:showLegendKey val="0"/>
              <c:showVal val="1"/>
              <c:showCatName val="0"/>
              <c:showSerName val="0"/>
              <c:showPercent val="0"/>
              <c:showBubbleSize val="0"/>
            </c:dLbl>
            <c:dLbl>
              <c:idx val="6"/>
              <c:showLegendKey val="0"/>
              <c:showVal val="1"/>
              <c:showCatName val="0"/>
              <c:showSerName val="0"/>
              <c:showPercent val="0"/>
              <c:showBubbleSize val="0"/>
            </c:dLbl>
            <c:showLegendKey val="0"/>
            <c:showVal val="0"/>
            <c:showCatName val="0"/>
            <c:showSerName val="0"/>
            <c:showPercent val="0"/>
            <c:showBubbleSize val="0"/>
          </c:dLbls>
          <c:cat>
            <c:strRef>
              <c:f>Misoprostol!$N$52:$N$55</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Misoprostol!$Q$52:$Q$55</c:f>
              <c:numCache>
                <c:formatCode>#,##0</c:formatCode>
                <c:ptCount val="4"/>
                <c:pt idx="0">
                  <c:v>15415920</c:v>
                </c:pt>
                <c:pt idx="3">
                  <c:v>5703890.4000000004</c:v>
                </c:pt>
              </c:numCache>
            </c:numRef>
          </c:val>
        </c:ser>
        <c:dLbls>
          <c:showLegendKey val="0"/>
          <c:showVal val="0"/>
          <c:showCatName val="0"/>
          <c:showSerName val="0"/>
          <c:showPercent val="0"/>
          <c:showBubbleSize val="0"/>
        </c:dLbls>
        <c:gapWidth val="150"/>
        <c:overlap val="100"/>
        <c:axId val="101647872"/>
        <c:axId val="101649408"/>
      </c:barChart>
      <c:catAx>
        <c:axId val="101647872"/>
        <c:scaling>
          <c:orientation val="minMax"/>
        </c:scaling>
        <c:delete val="0"/>
        <c:axPos val="b"/>
        <c:majorTickMark val="out"/>
        <c:minorTickMark val="none"/>
        <c:tickLblPos val="nextTo"/>
        <c:txPr>
          <a:bodyPr/>
          <a:lstStyle/>
          <a:p>
            <a:pPr>
              <a:defRPr>
                <a:solidFill>
                  <a:srgbClr val="000090"/>
                </a:solidFill>
              </a:defRPr>
            </a:pPr>
            <a:endParaRPr lang="en-US"/>
          </a:p>
        </c:txPr>
        <c:crossAx val="101649408"/>
        <c:crosses val="autoZero"/>
        <c:auto val="1"/>
        <c:lblAlgn val="ctr"/>
        <c:lblOffset val="100"/>
        <c:noMultiLvlLbl val="0"/>
      </c:catAx>
      <c:valAx>
        <c:axId val="101649408"/>
        <c:scaling>
          <c:orientation val="minMax"/>
        </c:scaling>
        <c:delete val="0"/>
        <c:axPos val="l"/>
        <c:title>
          <c:tx>
            <c:rich>
              <a:bodyPr/>
              <a:lstStyle/>
              <a:p>
                <a:pPr>
                  <a:defRPr>
                    <a:solidFill>
                      <a:srgbClr val="000090"/>
                    </a:solidFill>
                  </a:defRPr>
                </a:pPr>
                <a:r>
                  <a:rPr lang="en-US">
                    <a:solidFill>
                      <a:srgbClr val="000090"/>
                    </a:solidFill>
                  </a:rPr>
                  <a:t>Number of Women</a:t>
                </a:r>
              </a:p>
            </c:rich>
          </c:tx>
          <c:overlay val="0"/>
        </c:title>
        <c:numFmt formatCode="#,##0" sourceLinked="1"/>
        <c:majorTickMark val="out"/>
        <c:minorTickMark val="none"/>
        <c:tickLblPos val="nextTo"/>
        <c:txPr>
          <a:bodyPr/>
          <a:lstStyle/>
          <a:p>
            <a:pPr>
              <a:defRPr>
                <a:solidFill>
                  <a:srgbClr val="000090"/>
                </a:solidFill>
              </a:defRPr>
            </a:pPr>
            <a:endParaRPr lang="en-US"/>
          </a:p>
        </c:txPr>
        <c:crossAx val="101647872"/>
        <c:crosses val="autoZero"/>
        <c:crossBetween val="between"/>
      </c:valAx>
    </c:plotArea>
    <c:plotVisOnly val="1"/>
    <c:dispBlanksAs val="gap"/>
    <c:showDLblsOverMax val="0"/>
  </c:chart>
  <c:printSettings>
    <c:headerFooter/>
    <c:pageMargins b="1" l="0.75" r="0.75" t="1" header="0.5" footer="0.5"/>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SSA Market for </a:t>
            </a:r>
            <a:r>
              <a:rPr lang="en-US" sz="1800" b="1" i="0" u="none" strike="noStrike" baseline="0"/>
              <a:t>Misoprostol </a:t>
            </a:r>
            <a:r>
              <a:rPr lang="en-US">
                <a:solidFill>
                  <a:srgbClr val="000090"/>
                </a:solidFill>
              </a:rPr>
              <a:t>(PPH Treatment)</a:t>
            </a:r>
          </a:p>
        </c:rich>
      </c:tx>
      <c:layout>
        <c:manualLayout>
          <c:xMode val="edge"/>
          <c:yMode val="edge"/>
          <c:x val="0.17736356658247901"/>
          <c:y val="1.92307655907848E-2"/>
        </c:manualLayout>
      </c:layout>
      <c:overlay val="0"/>
    </c:title>
    <c:autoTitleDeleted val="0"/>
    <c:plotArea>
      <c:layout/>
      <c:barChart>
        <c:barDir val="col"/>
        <c:grouping val="stacked"/>
        <c:varyColors val="0"/>
        <c:ser>
          <c:idx val="0"/>
          <c:order val="0"/>
          <c:tx>
            <c:strRef>
              <c:f>Misoprostol!$O$67</c:f>
              <c:strCache>
                <c:ptCount val="1"/>
                <c:pt idx="0">
                  <c:v>(Make White)</c:v>
                </c:pt>
              </c:strCache>
            </c:strRef>
          </c:tx>
          <c:spPr>
            <a:solidFill>
              <a:schemeClr val="bg1"/>
            </a:solidFill>
            <a:ln>
              <a:noFill/>
            </a:ln>
            <a:effectLst/>
          </c:spPr>
          <c:invertIfNegative val="0"/>
          <c:cat>
            <c:strRef>
              <c:f>Misoprostol!$N$68:$N$71</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Misoprostol!$O$68:$O$71</c:f>
              <c:numCache>
                <c:formatCode>#,##0</c:formatCode>
                <c:ptCount val="4"/>
                <c:pt idx="1">
                  <c:v>2451533.8848000001</c:v>
                </c:pt>
                <c:pt idx="2">
                  <c:v>1962434.76</c:v>
                </c:pt>
              </c:numCache>
            </c:numRef>
          </c:val>
        </c:ser>
        <c:ser>
          <c:idx val="1"/>
          <c:order val="1"/>
          <c:tx>
            <c:strRef>
              <c:f>Misoprostol!$P$67</c:f>
              <c:strCache>
                <c:ptCount val="1"/>
                <c:pt idx="0">
                  <c:v>Use Drivers</c:v>
                </c:pt>
              </c:strCache>
            </c:strRef>
          </c:tx>
          <c:spPr>
            <a:solidFill>
              <a:srgbClr val="00FF00"/>
            </a:solidFill>
            <a:effectLst/>
          </c:spPr>
          <c:invertIfNegative val="0"/>
          <c:dLbls>
            <c:dLbl>
              <c:idx val="0"/>
              <c:showLegendKey val="0"/>
              <c:showVal val="1"/>
              <c:showCatName val="0"/>
              <c:showSerName val="0"/>
              <c:showPercent val="0"/>
              <c:showBubbleSize val="0"/>
            </c:dLbl>
            <c:dLbl>
              <c:idx val="1"/>
              <c:layout>
                <c:manualLayout>
                  <c:x val="0"/>
                  <c:y val="-0.16454853790344101"/>
                </c:manualLayout>
              </c:layout>
              <c:showLegendKey val="0"/>
              <c:showVal val="1"/>
              <c:showCatName val="0"/>
              <c:showSerName val="0"/>
              <c:showPercent val="0"/>
              <c:showBubbleSize val="0"/>
            </c:dLbl>
            <c:dLbl>
              <c:idx val="2"/>
              <c:layout>
                <c:manualLayout>
                  <c:x val="1.5723270440251599E-3"/>
                  <c:y val="-7.2115370965443099E-2"/>
                </c:manualLayout>
              </c:layout>
              <c:showLegendKey val="0"/>
              <c:showVal val="1"/>
              <c:showCatName val="0"/>
              <c:showSerName val="0"/>
              <c:showPercent val="0"/>
              <c:showBubbleSize val="0"/>
            </c:dLbl>
            <c:dLbl>
              <c:idx val="3"/>
              <c:layout>
                <c:manualLayout>
                  <c:x val="-5.8385737412575995E-17"/>
                  <c:y val="-5.7324837170567897E-2"/>
                </c:manualLayout>
              </c:layout>
              <c:showLegendKey val="0"/>
              <c:showVal val="1"/>
              <c:showCatName val="0"/>
              <c:showSerName val="0"/>
              <c:showPercent val="0"/>
              <c:showBubbleSize val="0"/>
            </c:dLbl>
            <c:dLbl>
              <c:idx val="4"/>
              <c:layout>
                <c:manualLayout>
                  <c:x val="0"/>
                  <c:y val="-0.12201428641461901"/>
                </c:manualLayout>
              </c:layout>
              <c:showLegendKey val="0"/>
              <c:showVal val="1"/>
              <c:showCatName val="0"/>
              <c:showSerName val="0"/>
              <c:showPercent val="0"/>
              <c:showBubbleSize val="0"/>
            </c:dLbl>
            <c:dLbl>
              <c:idx val="5"/>
              <c:showLegendKey val="0"/>
              <c:showVal val="1"/>
              <c:showCatName val="0"/>
              <c:showSerName val="0"/>
              <c:showPercent val="0"/>
              <c:showBubbleSize val="0"/>
            </c:dLbl>
            <c:dLbl>
              <c:idx val="6"/>
              <c:layout>
                <c:manualLayout>
                  <c:x val="2.0056455207249999E-5"/>
                  <c:y val="-0.171208894001951"/>
                </c:manualLayout>
              </c:layout>
              <c:showLegendKey val="0"/>
              <c:showVal val="1"/>
              <c:showCatName val="0"/>
              <c:showSerName val="0"/>
              <c:showPercent val="0"/>
              <c:showBubbleSize val="0"/>
            </c:dLbl>
            <c:showLegendKey val="0"/>
            <c:showVal val="0"/>
            <c:showCatName val="0"/>
            <c:showSerName val="0"/>
            <c:showPercent val="0"/>
            <c:showBubbleSize val="0"/>
          </c:dLbls>
          <c:cat>
            <c:strRef>
              <c:f>Misoprostol!$N$68:$N$71</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Misoprostol!$P$68:$P$71</c:f>
              <c:numCache>
                <c:formatCode>#,##0</c:formatCode>
                <c:ptCount val="4"/>
                <c:pt idx="1">
                  <c:v>1322379.1151999999</c:v>
                </c:pt>
                <c:pt idx="2">
                  <c:v>489099.12479999999</c:v>
                </c:pt>
              </c:numCache>
            </c:numRef>
          </c:val>
        </c:ser>
        <c:ser>
          <c:idx val="2"/>
          <c:order val="2"/>
          <c:tx>
            <c:strRef>
              <c:f>Misoprostol!$Q$67</c:f>
              <c:strCache>
                <c:ptCount val="1"/>
                <c:pt idx="0">
                  <c:v>Use Tools</c:v>
                </c:pt>
              </c:strCache>
            </c:strRef>
          </c:tx>
          <c:spPr>
            <a:solidFill>
              <a:srgbClr val="0080FF"/>
            </a:solidFill>
            <a:ln>
              <a:noFill/>
            </a:ln>
            <a:effectLst/>
          </c:spPr>
          <c:invertIfNegative val="0"/>
          <c:dLbls>
            <c:dLbl>
              <c:idx val="0"/>
              <c:layout>
                <c:manualLayout>
                  <c:x val="-1.5923566878980899E-3"/>
                  <c:y val="-0.38694265090133301"/>
                </c:manualLayout>
              </c:layout>
              <c:showLegendKey val="0"/>
              <c:showVal val="1"/>
              <c:showCatName val="0"/>
              <c:showSerName val="0"/>
              <c:showPercent val="0"/>
              <c:showBubbleSize val="0"/>
            </c:dLbl>
            <c:dLbl>
              <c:idx val="1"/>
              <c:showLegendKey val="0"/>
              <c:showVal val="1"/>
              <c:showCatName val="0"/>
              <c:showSerName val="0"/>
              <c:showPercent val="0"/>
              <c:showBubbleSize val="0"/>
            </c:dLbl>
            <c:dLbl>
              <c:idx val="2"/>
              <c:layout>
                <c:manualLayout>
                  <c:x val="-1.5923566878980899E-3"/>
                  <c:y val="-0.21974520915384399"/>
                </c:manualLayout>
              </c:layout>
              <c:showLegendKey val="0"/>
              <c:showVal val="1"/>
              <c:showCatName val="0"/>
              <c:showSerName val="0"/>
              <c:showPercent val="0"/>
              <c:showBubbleSize val="0"/>
            </c:dLbl>
            <c:dLbl>
              <c:idx val="3"/>
              <c:layout>
                <c:manualLayout>
                  <c:x val="0"/>
                  <c:y val="-0.20432688440208899"/>
                </c:manualLayout>
              </c:layout>
              <c:showLegendKey val="0"/>
              <c:showVal val="1"/>
              <c:showCatName val="0"/>
              <c:showSerName val="0"/>
              <c:showPercent val="0"/>
              <c:showBubbleSize val="0"/>
            </c:dLbl>
            <c:dLbl>
              <c:idx val="4"/>
              <c:showLegendKey val="0"/>
              <c:showVal val="1"/>
              <c:showCatName val="0"/>
              <c:showSerName val="0"/>
              <c:showPercent val="0"/>
              <c:showBubbleSize val="0"/>
            </c:dLbl>
            <c:dLbl>
              <c:idx val="5"/>
              <c:layout>
                <c:manualLayout>
                  <c:x val="0"/>
                  <c:y val="-0.12412721000015001"/>
                </c:manualLayout>
              </c:layout>
              <c:showLegendKey val="0"/>
              <c:showVal val="1"/>
              <c:showCatName val="0"/>
              <c:showSerName val="0"/>
              <c:showPercent val="0"/>
              <c:showBubbleSize val="0"/>
            </c:dLbl>
            <c:dLbl>
              <c:idx val="6"/>
              <c:showLegendKey val="0"/>
              <c:showVal val="1"/>
              <c:showCatName val="0"/>
              <c:showSerName val="0"/>
              <c:showPercent val="0"/>
              <c:showBubbleSize val="0"/>
            </c:dLbl>
            <c:showLegendKey val="0"/>
            <c:showVal val="0"/>
            <c:showCatName val="0"/>
            <c:showSerName val="0"/>
            <c:showPercent val="0"/>
            <c:showBubbleSize val="0"/>
          </c:dLbls>
          <c:cat>
            <c:strRef>
              <c:f>Misoprostol!$N$68:$N$71</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Misoprostol!$Q$68:$Q$71</c:f>
              <c:numCache>
                <c:formatCode>#,##0</c:formatCode>
                <c:ptCount val="4"/>
                <c:pt idx="0">
                  <c:v>3773913</c:v>
                </c:pt>
                <c:pt idx="3">
                  <c:v>1962434.76</c:v>
                </c:pt>
              </c:numCache>
            </c:numRef>
          </c:val>
        </c:ser>
        <c:dLbls>
          <c:showLegendKey val="0"/>
          <c:showVal val="0"/>
          <c:showCatName val="0"/>
          <c:showSerName val="0"/>
          <c:showPercent val="0"/>
          <c:showBubbleSize val="0"/>
        </c:dLbls>
        <c:gapWidth val="150"/>
        <c:overlap val="100"/>
        <c:axId val="101709696"/>
        <c:axId val="101711232"/>
      </c:barChart>
      <c:catAx>
        <c:axId val="101709696"/>
        <c:scaling>
          <c:orientation val="minMax"/>
        </c:scaling>
        <c:delete val="0"/>
        <c:axPos val="b"/>
        <c:majorTickMark val="out"/>
        <c:minorTickMark val="none"/>
        <c:tickLblPos val="nextTo"/>
        <c:txPr>
          <a:bodyPr/>
          <a:lstStyle/>
          <a:p>
            <a:pPr>
              <a:defRPr>
                <a:solidFill>
                  <a:srgbClr val="000090"/>
                </a:solidFill>
              </a:defRPr>
            </a:pPr>
            <a:endParaRPr lang="en-US"/>
          </a:p>
        </c:txPr>
        <c:crossAx val="101711232"/>
        <c:crosses val="autoZero"/>
        <c:auto val="1"/>
        <c:lblAlgn val="ctr"/>
        <c:lblOffset val="100"/>
        <c:noMultiLvlLbl val="0"/>
      </c:catAx>
      <c:valAx>
        <c:axId val="101711232"/>
        <c:scaling>
          <c:orientation val="minMax"/>
        </c:scaling>
        <c:delete val="0"/>
        <c:axPos val="l"/>
        <c:title>
          <c:tx>
            <c:rich>
              <a:bodyPr/>
              <a:lstStyle/>
              <a:p>
                <a:pPr>
                  <a:defRPr>
                    <a:solidFill>
                      <a:srgbClr val="000090"/>
                    </a:solidFill>
                  </a:defRPr>
                </a:pPr>
                <a:r>
                  <a:rPr lang="en-US">
                    <a:solidFill>
                      <a:srgbClr val="000090"/>
                    </a:solidFill>
                  </a:rPr>
                  <a:t>Number of Women</a:t>
                </a:r>
              </a:p>
            </c:rich>
          </c:tx>
          <c:overlay val="0"/>
        </c:title>
        <c:numFmt formatCode="#,##0" sourceLinked="1"/>
        <c:majorTickMark val="out"/>
        <c:minorTickMark val="none"/>
        <c:tickLblPos val="nextTo"/>
        <c:txPr>
          <a:bodyPr/>
          <a:lstStyle/>
          <a:p>
            <a:pPr>
              <a:defRPr>
                <a:solidFill>
                  <a:srgbClr val="000090"/>
                </a:solidFill>
              </a:defRPr>
            </a:pPr>
            <a:endParaRPr lang="en-US"/>
          </a:p>
        </c:txPr>
        <c:crossAx val="101709696"/>
        <c:crosses val="autoZero"/>
        <c:crossBetween val="between"/>
      </c:valAx>
    </c:plotArea>
    <c:plotVisOnly val="1"/>
    <c:dispBlanksAs val="gap"/>
    <c:showDLblsOverMax val="0"/>
  </c:chart>
  <c:printSettings>
    <c:headerFooter/>
    <c:pageMargins b="1" l="0.75" r="0.75" t="1" header="0.5" footer="0.5"/>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SEA Market for </a:t>
            </a:r>
            <a:r>
              <a:rPr lang="en-US" sz="1800" b="1" i="0" u="none" strike="noStrike" baseline="0"/>
              <a:t>Misoprostol </a:t>
            </a:r>
            <a:r>
              <a:rPr lang="en-US">
                <a:solidFill>
                  <a:srgbClr val="000090"/>
                </a:solidFill>
              </a:rPr>
              <a:t>(PPH Treatment)</a:t>
            </a:r>
          </a:p>
        </c:rich>
      </c:tx>
      <c:overlay val="0"/>
    </c:title>
    <c:autoTitleDeleted val="0"/>
    <c:plotArea>
      <c:layout/>
      <c:barChart>
        <c:barDir val="col"/>
        <c:grouping val="stacked"/>
        <c:varyColors val="0"/>
        <c:ser>
          <c:idx val="0"/>
          <c:order val="0"/>
          <c:tx>
            <c:strRef>
              <c:f>Misoprostol!$O$84</c:f>
              <c:strCache>
                <c:ptCount val="1"/>
                <c:pt idx="0">
                  <c:v>(Make White)</c:v>
                </c:pt>
              </c:strCache>
            </c:strRef>
          </c:tx>
          <c:spPr>
            <a:solidFill>
              <a:schemeClr val="bg1"/>
            </a:solidFill>
            <a:ln>
              <a:noFill/>
            </a:ln>
            <a:effectLst/>
          </c:spPr>
          <c:invertIfNegative val="0"/>
          <c:cat>
            <c:strRef>
              <c:f>Misoprostol!$N$85:$N$88</c:f>
              <c:strCache>
                <c:ptCount val="4"/>
                <c:pt idx="0">
                  <c:v>Total Addressable Market </c:v>
                </c:pt>
                <c:pt idx="1">
                  <c:v>Total Market w AMTSL for Oxytocin Only </c:v>
                </c:pt>
                <c:pt idx="2">
                  <c:v>Total Market w AMTSL for Misoprostol</c:v>
                </c:pt>
                <c:pt idx="3">
                  <c:v>Total Market w/o AMTSL for Misoprostol</c:v>
                </c:pt>
              </c:strCache>
            </c:strRef>
          </c:cat>
          <c:val>
            <c:numRef>
              <c:f>Misoprostol!$O$85:$O$88</c:f>
              <c:numCache>
                <c:formatCode>#,##0</c:formatCode>
                <c:ptCount val="4"/>
                <c:pt idx="1">
                  <c:v>201273.70319999999</c:v>
                </c:pt>
                <c:pt idx="2">
                  <c:v>166047.84000000003</c:v>
                </c:pt>
              </c:numCache>
            </c:numRef>
          </c:val>
        </c:ser>
        <c:ser>
          <c:idx val="1"/>
          <c:order val="1"/>
          <c:tx>
            <c:strRef>
              <c:f>Misoprostol!$P$84</c:f>
              <c:strCache>
                <c:ptCount val="1"/>
                <c:pt idx="0">
                  <c:v>Use Drivers</c:v>
                </c:pt>
              </c:strCache>
            </c:strRef>
          </c:tx>
          <c:spPr>
            <a:solidFill>
              <a:srgbClr val="00FF00"/>
            </a:solidFill>
            <a:ln>
              <a:noFill/>
            </a:ln>
            <a:effectLst/>
          </c:spPr>
          <c:invertIfNegative val="0"/>
          <c:dLbls>
            <c:dLbl>
              <c:idx val="0"/>
              <c:showLegendKey val="0"/>
              <c:showVal val="1"/>
              <c:showCatName val="0"/>
              <c:showSerName val="0"/>
              <c:showPercent val="0"/>
              <c:showBubbleSize val="0"/>
            </c:dLbl>
            <c:dLbl>
              <c:idx val="1"/>
              <c:layout>
                <c:manualLayout>
                  <c:x val="-1.2406538444264699E-7"/>
                  <c:y val="-0.155292516704507"/>
                </c:manualLayout>
              </c:layout>
              <c:showLegendKey val="0"/>
              <c:showVal val="1"/>
              <c:showCatName val="0"/>
              <c:showSerName val="0"/>
              <c:showPercent val="0"/>
              <c:showBubbleSize val="0"/>
            </c:dLbl>
            <c:dLbl>
              <c:idx val="2"/>
              <c:layout>
                <c:manualLayout>
                  <c:x val="1.5756303824216199E-3"/>
                  <c:y val="-7.4257411269702395E-2"/>
                </c:manualLayout>
              </c:layout>
              <c:showLegendKey val="0"/>
              <c:showVal val="1"/>
              <c:showCatName val="0"/>
              <c:showSerName val="0"/>
              <c:showPercent val="0"/>
              <c:showBubbleSize val="0"/>
            </c:dLbl>
            <c:dLbl>
              <c:idx val="3"/>
              <c:layout>
                <c:manualLayout>
                  <c:x val="0"/>
                  <c:y val="-5.7272723173033502E-2"/>
                </c:manualLayout>
              </c:layout>
              <c:showLegendKey val="0"/>
              <c:showVal val="1"/>
              <c:showCatName val="0"/>
              <c:showSerName val="0"/>
              <c:showPercent val="0"/>
              <c:showBubbleSize val="0"/>
            </c:dLbl>
            <c:dLbl>
              <c:idx val="4"/>
              <c:layout>
                <c:manualLayout>
                  <c:x val="0"/>
                  <c:y val="-0.102628225105593"/>
                </c:manualLayout>
              </c:layout>
              <c:showLegendKey val="0"/>
              <c:showVal val="1"/>
              <c:showCatName val="0"/>
              <c:showSerName val="0"/>
              <c:showPercent val="0"/>
              <c:showBubbleSize val="0"/>
            </c:dLbl>
            <c:dLbl>
              <c:idx val="5"/>
              <c:showLegendKey val="0"/>
              <c:showVal val="1"/>
              <c:showCatName val="0"/>
              <c:showSerName val="0"/>
              <c:showPercent val="0"/>
              <c:showBubbleSize val="0"/>
            </c:dLbl>
            <c:dLbl>
              <c:idx val="6"/>
              <c:layout>
                <c:manualLayout>
                  <c:x val="1.57563038242151E-3"/>
                  <c:y val="-0.15936985277737301"/>
                </c:manualLayout>
              </c:layout>
              <c:showLegendKey val="0"/>
              <c:showVal val="1"/>
              <c:showCatName val="0"/>
              <c:showSerName val="0"/>
              <c:showPercent val="0"/>
              <c:showBubbleSize val="0"/>
            </c:dLbl>
            <c:txPr>
              <a:bodyPr/>
              <a:lstStyle/>
              <a:p>
                <a:pPr>
                  <a:defRPr>
                    <a:solidFill>
                      <a:srgbClr val="000090"/>
                    </a:solidFill>
                  </a:defRPr>
                </a:pPr>
                <a:endParaRPr lang="en-US"/>
              </a:p>
            </c:txPr>
            <c:showLegendKey val="0"/>
            <c:showVal val="0"/>
            <c:showCatName val="0"/>
            <c:showSerName val="0"/>
            <c:showPercent val="0"/>
            <c:showBubbleSize val="0"/>
          </c:dLbls>
          <c:cat>
            <c:strRef>
              <c:f>Misoprostol!$N$85:$N$88</c:f>
              <c:strCache>
                <c:ptCount val="4"/>
                <c:pt idx="0">
                  <c:v>Total Addressable Market </c:v>
                </c:pt>
                <c:pt idx="1">
                  <c:v>Total Market w AMTSL for Oxytocin Only </c:v>
                </c:pt>
                <c:pt idx="2">
                  <c:v>Total Market w AMTSL for Misoprostol</c:v>
                </c:pt>
                <c:pt idx="3">
                  <c:v>Total Market w/o AMTSL for Misoprostol</c:v>
                </c:pt>
              </c:strCache>
            </c:strRef>
          </c:cat>
          <c:val>
            <c:numRef>
              <c:f>Misoprostol!$P$85:$P$88</c:f>
              <c:numCache>
                <c:formatCode>#,##0</c:formatCode>
                <c:ptCount val="4"/>
                <c:pt idx="1">
                  <c:v>95240.296800000011</c:v>
                </c:pt>
                <c:pt idx="2">
                  <c:v>35225.8632</c:v>
                </c:pt>
              </c:numCache>
            </c:numRef>
          </c:val>
        </c:ser>
        <c:ser>
          <c:idx val="2"/>
          <c:order val="2"/>
          <c:tx>
            <c:strRef>
              <c:f>Misoprostol!$Q$84</c:f>
              <c:strCache>
                <c:ptCount val="1"/>
                <c:pt idx="0">
                  <c:v>Use Tools</c:v>
                </c:pt>
              </c:strCache>
            </c:strRef>
          </c:tx>
          <c:spPr>
            <a:solidFill>
              <a:srgbClr val="0080FF"/>
            </a:solidFill>
            <a:effectLst/>
          </c:spPr>
          <c:invertIfNegative val="0"/>
          <c:dLbls>
            <c:dLbl>
              <c:idx val="0"/>
              <c:layout>
                <c:manualLayout>
                  <c:x val="0"/>
                  <c:y val="-0.35878491487001701"/>
                </c:manualLayout>
              </c:layout>
              <c:showLegendKey val="0"/>
              <c:showVal val="1"/>
              <c:showCatName val="0"/>
              <c:showSerName val="0"/>
              <c:showPercent val="0"/>
              <c:showBubbleSize val="0"/>
            </c:dLbl>
            <c:dLbl>
              <c:idx val="1"/>
              <c:showLegendKey val="0"/>
              <c:showVal val="1"/>
              <c:showCatName val="0"/>
              <c:showSerName val="0"/>
              <c:showPercent val="0"/>
              <c:showBubbleSize val="0"/>
            </c:dLbl>
            <c:dLbl>
              <c:idx val="2"/>
              <c:layout>
                <c:manualLayout>
                  <c:x val="-5.7772446629892896E-17"/>
                  <c:y val="-0.20181816737164199"/>
                </c:manualLayout>
              </c:layout>
              <c:showLegendKey val="0"/>
              <c:showVal val="1"/>
              <c:showCatName val="0"/>
              <c:showSerName val="0"/>
              <c:showPercent val="0"/>
              <c:showBubbleSize val="0"/>
            </c:dLbl>
            <c:dLbl>
              <c:idx val="3"/>
              <c:layout>
                <c:manualLayout>
                  <c:x val="-6.6662201839768204E-3"/>
                  <c:y val="-0.213254410408481"/>
                </c:manualLayout>
              </c:layout>
              <c:showLegendKey val="0"/>
              <c:showVal val="1"/>
              <c:showCatName val="0"/>
              <c:showSerName val="0"/>
              <c:showPercent val="0"/>
              <c:showBubbleSize val="0"/>
            </c:dLbl>
            <c:dLbl>
              <c:idx val="4"/>
              <c:showLegendKey val="0"/>
              <c:showVal val="1"/>
              <c:showCatName val="0"/>
              <c:showSerName val="0"/>
              <c:showPercent val="0"/>
              <c:showBubbleSize val="0"/>
            </c:dLbl>
            <c:dLbl>
              <c:idx val="5"/>
              <c:layout>
                <c:manualLayout>
                  <c:x val="-1.2406538444264699E-7"/>
                  <c:y val="-0.121008006352225"/>
                </c:manualLayout>
              </c:layout>
              <c:showLegendKey val="0"/>
              <c:showVal val="1"/>
              <c:showCatName val="0"/>
              <c:showSerName val="0"/>
              <c:showPercent val="0"/>
              <c:showBubbleSize val="0"/>
            </c:dLbl>
            <c:dLbl>
              <c:idx val="6"/>
              <c:showLegendKey val="0"/>
              <c:showVal val="1"/>
              <c:showCatName val="0"/>
              <c:showSerName val="0"/>
              <c:showPercent val="0"/>
              <c:showBubbleSize val="0"/>
            </c:dLbl>
            <c:txPr>
              <a:bodyPr/>
              <a:lstStyle/>
              <a:p>
                <a:pPr>
                  <a:defRPr>
                    <a:solidFill>
                      <a:srgbClr val="000090"/>
                    </a:solidFill>
                  </a:defRPr>
                </a:pPr>
                <a:endParaRPr lang="en-US"/>
              </a:p>
            </c:txPr>
            <c:showLegendKey val="0"/>
            <c:showVal val="0"/>
            <c:showCatName val="0"/>
            <c:showSerName val="0"/>
            <c:showPercent val="0"/>
            <c:showBubbleSize val="0"/>
          </c:dLbls>
          <c:cat>
            <c:strRef>
              <c:f>Misoprostol!$N$85:$N$88</c:f>
              <c:strCache>
                <c:ptCount val="4"/>
                <c:pt idx="0">
                  <c:v>Total Addressable Market </c:v>
                </c:pt>
                <c:pt idx="1">
                  <c:v>Total Market w AMTSL for Oxytocin Only </c:v>
                </c:pt>
                <c:pt idx="2">
                  <c:v>Total Market w AMTSL for Misoprostol</c:v>
                </c:pt>
                <c:pt idx="3">
                  <c:v>Total Market w/o AMTSL for Misoprostol</c:v>
                </c:pt>
              </c:strCache>
            </c:strRef>
          </c:cat>
          <c:val>
            <c:numRef>
              <c:f>Misoprostol!$Q$85:$Q$88</c:f>
              <c:numCache>
                <c:formatCode>#,##0</c:formatCode>
                <c:ptCount val="4"/>
                <c:pt idx="0">
                  <c:v>296514</c:v>
                </c:pt>
                <c:pt idx="3">
                  <c:v>166047.84000000003</c:v>
                </c:pt>
              </c:numCache>
            </c:numRef>
          </c:val>
        </c:ser>
        <c:dLbls>
          <c:showLegendKey val="0"/>
          <c:showVal val="0"/>
          <c:showCatName val="0"/>
          <c:showSerName val="0"/>
          <c:showPercent val="0"/>
          <c:showBubbleSize val="0"/>
        </c:dLbls>
        <c:gapWidth val="150"/>
        <c:overlap val="100"/>
        <c:axId val="102959360"/>
        <c:axId val="102981632"/>
      </c:barChart>
      <c:catAx>
        <c:axId val="102959360"/>
        <c:scaling>
          <c:orientation val="minMax"/>
        </c:scaling>
        <c:delete val="0"/>
        <c:axPos val="b"/>
        <c:majorTickMark val="out"/>
        <c:minorTickMark val="none"/>
        <c:tickLblPos val="nextTo"/>
        <c:txPr>
          <a:bodyPr/>
          <a:lstStyle/>
          <a:p>
            <a:pPr>
              <a:defRPr>
                <a:solidFill>
                  <a:srgbClr val="000090"/>
                </a:solidFill>
              </a:defRPr>
            </a:pPr>
            <a:endParaRPr lang="en-US"/>
          </a:p>
        </c:txPr>
        <c:crossAx val="102981632"/>
        <c:crosses val="autoZero"/>
        <c:auto val="1"/>
        <c:lblAlgn val="ctr"/>
        <c:lblOffset val="100"/>
        <c:noMultiLvlLbl val="0"/>
      </c:catAx>
      <c:valAx>
        <c:axId val="102981632"/>
        <c:scaling>
          <c:orientation val="minMax"/>
        </c:scaling>
        <c:delete val="0"/>
        <c:axPos val="l"/>
        <c:title>
          <c:tx>
            <c:rich>
              <a:bodyPr rot="-5400000" vert="horz"/>
              <a:lstStyle/>
              <a:p>
                <a:pPr>
                  <a:defRPr>
                    <a:solidFill>
                      <a:srgbClr val="000090"/>
                    </a:solidFill>
                  </a:defRPr>
                </a:pPr>
                <a:r>
                  <a:rPr lang="en-US">
                    <a:solidFill>
                      <a:srgbClr val="000090"/>
                    </a:solidFill>
                  </a:rPr>
                  <a:t>Number of Women</a:t>
                </a:r>
              </a:p>
            </c:rich>
          </c:tx>
          <c:overlay val="0"/>
        </c:title>
        <c:numFmt formatCode="#,##0" sourceLinked="1"/>
        <c:majorTickMark val="out"/>
        <c:minorTickMark val="none"/>
        <c:tickLblPos val="nextTo"/>
        <c:txPr>
          <a:bodyPr/>
          <a:lstStyle/>
          <a:p>
            <a:pPr>
              <a:defRPr>
                <a:solidFill>
                  <a:srgbClr val="000090"/>
                </a:solidFill>
              </a:defRPr>
            </a:pPr>
            <a:endParaRPr lang="en-US"/>
          </a:p>
        </c:txPr>
        <c:crossAx val="102959360"/>
        <c:crosses val="autoZero"/>
        <c:crossBetween val="between"/>
      </c:valAx>
    </c:plotArea>
    <c:plotVisOnly val="1"/>
    <c:dispBlanksAs val="gap"/>
    <c:showDLblsOverMax val="0"/>
  </c:chart>
  <c:printSettings>
    <c:headerFooter/>
    <c:pageMargins b="1" l="0.75" r="0.75" t="1" header="0.5" footer="0.5"/>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Total World Market for Misoprostol (PPH Prevention + Treatment)</a:t>
            </a:r>
          </a:p>
        </c:rich>
      </c:tx>
      <c:overlay val="0"/>
    </c:title>
    <c:autoTitleDeleted val="0"/>
    <c:plotArea>
      <c:layout/>
      <c:barChart>
        <c:barDir val="col"/>
        <c:grouping val="stacked"/>
        <c:varyColors val="0"/>
        <c:ser>
          <c:idx val="0"/>
          <c:order val="0"/>
          <c:spPr>
            <a:noFill/>
            <a:ln>
              <a:noFill/>
            </a:ln>
            <a:effectLst/>
          </c:spPr>
          <c:invertIfNegative val="0"/>
          <c:cat>
            <c:strRef>
              <c:f>Misoprostol!$AD$52:$AD$55</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Misoprostol!$AE$52:$AE$55</c:f>
              <c:numCache>
                <c:formatCode>#,##0</c:formatCode>
                <c:ptCount val="4"/>
                <c:pt idx="1">
                  <c:v>77093874</c:v>
                </c:pt>
                <c:pt idx="2">
                  <c:v>52813800</c:v>
                </c:pt>
              </c:numCache>
            </c:numRef>
          </c:val>
        </c:ser>
        <c:ser>
          <c:idx val="1"/>
          <c:order val="1"/>
          <c:spPr>
            <a:noFill/>
            <a:ln>
              <a:noFill/>
            </a:ln>
            <a:effectLst/>
          </c:spPr>
          <c:invertIfNegative val="0"/>
          <c:cat>
            <c:strRef>
              <c:f>Misoprostol!$AD$52:$AD$55</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Misoprostol!$AF$52:$AF$55</c:f>
              <c:numCache>
                <c:formatCode>#,##0</c:formatCode>
                <c:ptCount val="4"/>
                <c:pt idx="1">
                  <c:v>8326138.3920000009</c:v>
                </c:pt>
                <c:pt idx="2">
                  <c:v>5703890.4000000004</c:v>
                </c:pt>
              </c:numCache>
            </c:numRef>
          </c:val>
        </c:ser>
        <c:ser>
          <c:idx val="2"/>
          <c:order val="2"/>
          <c:tx>
            <c:v>Unmet Prevention Need for Misoprostol</c:v>
          </c:tx>
          <c:spPr>
            <a:solidFill>
              <a:srgbClr val="00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Misoprostol!$AD$52:$AD$55</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Misoprostol!$AG$52:$AG$55</c:f>
              <c:numCache>
                <c:formatCode>#,##0</c:formatCode>
                <c:ptCount val="4"/>
                <c:pt idx="1">
                  <c:v>65646126</c:v>
                </c:pt>
                <c:pt idx="2">
                  <c:v>24280074</c:v>
                </c:pt>
              </c:numCache>
            </c:numRef>
          </c:val>
        </c:ser>
        <c:ser>
          <c:idx val="3"/>
          <c:order val="3"/>
          <c:tx>
            <c:v>Unmet Treatment Need for Misoprostol</c:v>
          </c:tx>
          <c:spPr>
            <a:solidFill>
              <a:srgbClr val="FF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Misoprostol!$AD$52:$AD$55</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Misoprostol!$AH$52:$AH$55</c:f>
              <c:numCache>
                <c:formatCode>#,##0</c:formatCode>
                <c:ptCount val="4"/>
                <c:pt idx="1">
                  <c:v>7089781.6079999991</c:v>
                </c:pt>
                <c:pt idx="2">
                  <c:v>2622247.9920000001</c:v>
                </c:pt>
              </c:numCache>
            </c:numRef>
          </c:val>
        </c:ser>
        <c:ser>
          <c:idx val="4"/>
          <c:order val="4"/>
          <c:tx>
            <c:v>Prevention Market for Misoprostol</c:v>
          </c:tx>
          <c:spPr>
            <a:solidFill>
              <a:srgbClr val="0080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Misoprostol!$AD$52:$AD$55</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Misoprostol!$AI$52:$AI$55</c:f>
              <c:numCache>
                <c:formatCode>#,##0</c:formatCode>
                <c:ptCount val="4"/>
                <c:pt idx="0">
                  <c:v>142740000</c:v>
                </c:pt>
                <c:pt idx="3">
                  <c:v>52813800</c:v>
                </c:pt>
              </c:numCache>
            </c:numRef>
          </c:val>
        </c:ser>
        <c:ser>
          <c:idx val="5"/>
          <c:order val="5"/>
          <c:tx>
            <c:v>Treatment Market for Misoprostol</c:v>
          </c:tx>
          <c:spPr>
            <a:solidFill>
              <a:srgbClr val="66FF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Misoprostol!$AD$52:$AD$55</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Misoprostol!$AJ$52:$AJ$55</c:f>
              <c:numCache>
                <c:formatCode>#,##0</c:formatCode>
                <c:ptCount val="4"/>
                <c:pt idx="0">
                  <c:v>15415920</c:v>
                </c:pt>
                <c:pt idx="3">
                  <c:v>5703890.4000000004</c:v>
                </c:pt>
              </c:numCache>
            </c:numRef>
          </c:val>
        </c:ser>
        <c:dLbls>
          <c:showLegendKey val="0"/>
          <c:showVal val="0"/>
          <c:showCatName val="0"/>
          <c:showSerName val="0"/>
          <c:showPercent val="0"/>
          <c:showBubbleSize val="0"/>
        </c:dLbls>
        <c:gapWidth val="150"/>
        <c:overlap val="100"/>
        <c:axId val="103298560"/>
        <c:axId val="103300096"/>
      </c:barChart>
      <c:catAx>
        <c:axId val="103298560"/>
        <c:scaling>
          <c:orientation val="minMax"/>
        </c:scaling>
        <c:delete val="0"/>
        <c:axPos val="b"/>
        <c:majorTickMark val="out"/>
        <c:minorTickMark val="none"/>
        <c:tickLblPos val="nextTo"/>
        <c:txPr>
          <a:bodyPr/>
          <a:lstStyle/>
          <a:p>
            <a:pPr>
              <a:defRPr>
                <a:solidFill>
                  <a:srgbClr val="000090"/>
                </a:solidFill>
              </a:defRPr>
            </a:pPr>
            <a:endParaRPr lang="en-US"/>
          </a:p>
        </c:txPr>
        <c:crossAx val="103300096"/>
        <c:crosses val="autoZero"/>
        <c:auto val="1"/>
        <c:lblAlgn val="ctr"/>
        <c:lblOffset val="100"/>
        <c:noMultiLvlLbl val="0"/>
      </c:catAx>
      <c:valAx>
        <c:axId val="103300096"/>
        <c:scaling>
          <c:orientation val="minMax"/>
        </c:scaling>
        <c:delete val="0"/>
        <c:axPos val="l"/>
        <c:majorGridlines>
          <c:spPr>
            <a:ln>
              <a:noFill/>
            </a:ln>
          </c:spPr>
        </c:majorGridlines>
        <c:title>
          <c:tx>
            <c:rich>
              <a:bodyPr rot="-5400000" vert="horz"/>
              <a:lstStyle/>
              <a:p>
                <a:pPr>
                  <a:defRPr>
                    <a:solidFill>
                      <a:srgbClr val="000090"/>
                    </a:solidFill>
                  </a:defRPr>
                </a:pPr>
                <a:r>
                  <a:rPr lang="en-US">
                    <a:solidFill>
                      <a:srgbClr val="000090"/>
                    </a:solidFill>
                  </a:rPr>
                  <a:t>Number of Women</a:t>
                </a:r>
              </a:p>
            </c:rich>
          </c:tx>
          <c:overlay val="0"/>
        </c:title>
        <c:numFmt formatCode="#,##0" sourceLinked="1"/>
        <c:majorTickMark val="out"/>
        <c:minorTickMark val="none"/>
        <c:tickLblPos val="nextTo"/>
        <c:txPr>
          <a:bodyPr/>
          <a:lstStyle/>
          <a:p>
            <a:pPr>
              <a:defRPr>
                <a:solidFill>
                  <a:srgbClr val="000090"/>
                </a:solidFill>
              </a:defRPr>
            </a:pPr>
            <a:endParaRPr lang="en-US"/>
          </a:p>
        </c:txPr>
        <c:crossAx val="103298560"/>
        <c:crosses val="autoZero"/>
        <c:crossBetween val="between"/>
      </c:valAx>
    </c:plotArea>
    <c:legend>
      <c:legendPos val="r"/>
      <c:legendEntry>
        <c:idx val="4"/>
        <c:delete val="1"/>
      </c:legendEntry>
      <c:legendEntry>
        <c:idx val="5"/>
        <c:delete val="1"/>
      </c:legendEntry>
      <c:layout>
        <c:manualLayout>
          <c:xMode val="edge"/>
          <c:yMode val="edge"/>
          <c:x val="0.74055393434599903"/>
          <c:y val="0.167462379071151"/>
          <c:w val="0.24299377810379"/>
          <c:h val="0.22604901026833599"/>
        </c:manualLayout>
      </c:layout>
      <c:overlay val="1"/>
      <c:txPr>
        <a:bodyPr/>
        <a:lstStyle/>
        <a:p>
          <a:pPr>
            <a:defRPr>
              <a:solidFill>
                <a:srgbClr val="000090"/>
              </a:solidFill>
            </a:defRPr>
          </a:pPr>
          <a:endParaRPr lang="en-US"/>
        </a:p>
      </c:txPr>
    </c:legend>
    <c:plotVisOnly val="1"/>
    <c:dispBlanksAs val="gap"/>
    <c:showDLblsOverMax val="0"/>
  </c:chart>
  <c:printSettings>
    <c:headerFooter/>
    <c:pageMargins b="1" l="0.75" r="0.75" t="1" header="0.5" footer="0.5"/>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Total</a:t>
            </a:r>
            <a:r>
              <a:rPr lang="en-US" baseline="0">
                <a:solidFill>
                  <a:srgbClr val="000090"/>
                </a:solidFill>
              </a:rPr>
              <a:t> SSA </a:t>
            </a:r>
            <a:r>
              <a:rPr lang="en-US">
                <a:solidFill>
                  <a:srgbClr val="000090"/>
                </a:solidFill>
              </a:rPr>
              <a:t>Market for Misoprostol</a:t>
            </a:r>
            <a:r>
              <a:rPr lang="en-US" baseline="0">
                <a:solidFill>
                  <a:srgbClr val="000090"/>
                </a:solidFill>
              </a:rPr>
              <a:t> (PPH Prevention + Treatment)</a:t>
            </a:r>
            <a:endParaRPr lang="en-US">
              <a:solidFill>
                <a:srgbClr val="000090"/>
              </a:solidFill>
            </a:endParaRPr>
          </a:p>
        </c:rich>
      </c:tx>
      <c:overlay val="0"/>
    </c:title>
    <c:autoTitleDeleted val="0"/>
    <c:plotArea>
      <c:layout/>
      <c:barChart>
        <c:barDir val="col"/>
        <c:grouping val="stacked"/>
        <c:varyColors val="0"/>
        <c:ser>
          <c:idx val="0"/>
          <c:order val="0"/>
          <c:spPr>
            <a:noFill/>
            <a:ln>
              <a:noFill/>
            </a:ln>
            <a:effectLst/>
          </c:spPr>
          <c:invertIfNegative val="0"/>
          <c:cat>
            <c:strRef>
              <c:f>Misoprostol!$AD$68:$AD$71</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Misoprostol!$AE$68:$AE$71</c:f>
              <c:numCache>
                <c:formatCode>#,##0</c:formatCode>
                <c:ptCount val="4"/>
                <c:pt idx="1">
                  <c:v>23459654.399999999</c:v>
                </c:pt>
                <c:pt idx="2">
                  <c:v>18779280</c:v>
                </c:pt>
              </c:numCache>
            </c:numRef>
          </c:val>
        </c:ser>
        <c:ser>
          <c:idx val="1"/>
          <c:order val="1"/>
          <c:spPr>
            <a:noFill/>
            <a:ln>
              <a:noFill/>
            </a:ln>
            <a:effectLst/>
          </c:spPr>
          <c:invertIfNegative val="0"/>
          <c:cat>
            <c:strRef>
              <c:f>Misoprostol!$AD$68:$AD$71</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Misoprostol!$AF$68:$AF$71</c:f>
              <c:numCache>
                <c:formatCode>#,##0</c:formatCode>
                <c:ptCount val="4"/>
                <c:pt idx="1">
                  <c:v>2451533.8848000001</c:v>
                </c:pt>
                <c:pt idx="2">
                  <c:v>1962434.76</c:v>
                </c:pt>
              </c:numCache>
            </c:numRef>
          </c:val>
        </c:ser>
        <c:ser>
          <c:idx val="2"/>
          <c:order val="2"/>
          <c:tx>
            <c:v>Unmet Prevention Need for Misoprostol</c:v>
          </c:tx>
          <c:spPr>
            <a:solidFill>
              <a:srgbClr val="00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Misoprostol!$AD$68:$AD$71</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Misoprostol!$AG$68:$AG$71</c:f>
              <c:numCache>
                <c:formatCode>#,##0</c:formatCode>
                <c:ptCount val="4"/>
                <c:pt idx="1">
                  <c:v>12654345.6</c:v>
                </c:pt>
                <c:pt idx="2">
                  <c:v>4680374.4000000004</c:v>
                </c:pt>
              </c:numCache>
            </c:numRef>
          </c:val>
        </c:ser>
        <c:ser>
          <c:idx val="3"/>
          <c:order val="3"/>
          <c:tx>
            <c:v>Unmet Treatment Need for Misoprostol</c:v>
          </c:tx>
          <c:spPr>
            <a:solidFill>
              <a:srgbClr val="FF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Misoprostol!$AD$68:$AD$71</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Misoprostol!$AH$68:$AH$71</c:f>
              <c:numCache>
                <c:formatCode>#,##0</c:formatCode>
                <c:ptCount val="4"/>
                <c:pt idx="1">
                  <c:v>1322379.1151999999</c:v>
                </c:pt>
                <c:pt idx="2">
                  <c:v>489099.12479999999</c:v>
                </c:pt>
              </c:numCache>
            </c:numRef>
          </c:val>
        </c:ser>
        <c:ser>
          <c:idx val="4"/>
          <c:order val="4"/>
          <c:tx>
            <c:v>Prevention Market for Misoprostol</c:v>
          </c:tx>
          <c:spPr>
            <a:solidFill>
              <a:srgbClr val="0080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Misoprostol!$AD$68:$AD$71</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Misoprostol!$AI$68:$AI$71</c:f>
              <c:numCache>
                <c:formatCode>#,##0</c:formatCode>
                <c:ptCount val="4"/>
                <c:pt idx="0">
                  <c:v>36114000</c:v>
                </c:pt>
                <c:pt idx="3">
                  <c:v>18779280</c:v>
                </c:pt>
              </c:numCache>
            </c:numRef>
          </c:val>
        </c:ser>
        <c:ser>
          <c:idx val="5"/>
          <c:order val="5"/>
          <c:tx>
            <c:v>Treatment Market for Misoprostol</c:v>
          </c:tx>
          <c:spPr>
            <a:solidFill>
              <a:srgbClr val="66FF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Misoprostol!$AD$68:$AD$71</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Misoprostol!$AJ$68:$AJ$71</c:f>
              <c:numCache>
                <c:formatCode>#,##0</c:formatCode>
                <c:ptCount val="4"/>
                <c:pt idx="0">
                  <c:v>3773913</c:v>
                </c:pt>
                <c:pt idx="3">
                  <c:v>1962434.76</c:v>
                </c:pt>
              </c:numCache>
            </c:numRef>
          </c:val>
        </c:ser>
        <c:dLbls>
          <c:showLegendKey val="0"/>
          <c:showVal val="0"/>
          <c:showCatName val="0"/>
          <c:showSerName val="0"/>
          <c:showPercent val="0"/>
          <c:showBubbleSize val="0"/>
        </c:dLbls>
        <c:gapWidth val="150"/>
        <c:overlap val="100"/>
        <c:axId val="103368576"/>
        <c:axId val="103370112"/>
      </c:barChart>
      <c:catAx>
        <c:axId val="103368576"/>
        <c:scaling>
          <c:orientation val="minMax"/>
        </c:scaling>
        <c:delete val="0"/>
        <c:axPos val="b"/>
        <c:majorTickMark val="out"/>
        <c:minorTickMark val="none"/>
        <c:tickLblPos val="nextTo"/>
        <c:txPr>
          <a:bodyPr/>
          <a:lstStyle/>
          <a:p>
            <a:pPr>
              <a:defRPr>
                <a:solidFill>
                  <a:srgbClr val="000090"/>
                </a:solidFill>
              </a:defRPr>
            </a:pPr>
            <a:endParaRPr lang="en-US"/>
          </a:p>
        </c:txPr>
        <c:crossAx val="103370112"/>
        <c:crosses val="autoZero"/>
        <c:auto val="1"/>
        <c:lblAlgn val="ctr"/>
        <c:lblOffset val="100"/>
        <c:noMultiLvlLbl val="0"/>
      </c:catAx>
      <c:valAx>
        <c:axId val="103370112"/>
        <c:scaling>
          <c:orientation val="minMax"/>
        </c:scaling>
        <c:delete val="0"/>
        <c:axPos val="l"/>
        <c:majorGridlines>
          <c:spPr>
            <a:ln>
              <a:noFill/>
            </a:ln>
          </c:spPr>
        </c:majorGridlines>
        <c:title>
          <c:tx>
            <c:rich>
              <a:bodyPr rot="-5400000" vert="horz"/>
              <a:lstStyle/>
              <a:p>
                <a:pPr>
                  <a:defRPr>
                    <a:solidFill>
                      <a:srgbClr val="000090"/>
                    </a:solidFill>
                  </a:defRPr>
                </a:pPr>
                <a:r>
                  <a:rPr lang="en-US">
                    <a:solidFill>
                      <a:srgbClr val="000090"/>
                    </a:solidFill>
                  </a:rPr>
                  <a:t>Number of Women</a:t>
                </a:r>
              </a:p>
            </c:rich>
          </c:tx>
          <c:overlay val="0"/>
        </c:title>
        <c:numFmt formatCode="#,##0" sourceLinked="1"/>
        <c:majorTickMark val="out"/>
        <c:minorTickMark val="none"/>
        <c:tickLblPos val="nextTo"/>
        <c:txPr>
          <a:bodyPr/>
          <a:lstStyle/>
          <a:p>
            <a:pPr>
              <a:defRPr>
                <a:solidFill>
                  <a:srgbClr val="000090"/>
                </a:solidFill>
              </a:defRPr>
            </a:pPr>
            <a:endParaRPr lang="en-US"/>
          </a:p>
        </c:txPr>
        <c:crossAx val="103368576"/>
        <c:crosses val="autoZero"/>
        <c:crossBetween val="between"/>
      </c:valAx>
    </c:plotArea>
    <c:legend>
      <c:legendPos val="r"/>
      <c:legendEntry>
        <c:idx val="4"/>
        <c:delete val="1"/>
      </c:legendEntry>
      <c:legendEntry>
        <c:idx val="5"/>
        <c:delete val="1"/>
      </c:legendEntry>
      <c:layout>
        <c:manualLayout>
          <c:xMode val="edge"/>
          <c:yMode val="edge"/>
          <c:x val="0.75780227144798595"/>
          <c:y val="0.13713821635971499"/>
          <c:w val="0.228837992434726"/>
          <c:h val="0.24635946074922399"/>
        </c:manualLayout>
      </c:layout>
      <c:overlay val="1"/>
      <c:txPr>
        <a:bodyPr/>
        <a:lstStyle/>
        <a:p>
          <a:pPr>
            <a:defRPr>
              <a:solidFill>
                <a:srgbClr val="000090"/>
              </a:solidFill>
            </a:defRPr>
          </a:pPr>
          <a:endParaRPr lang="en-US"/>
        </a:p>
      </c:txPr>
    </c:legend>
    <c:plotVisOnly val="1"/>
    <c:dispBlanksAs val="gap"/>
    <c:showDLblsOverMax val="0"/>
  </c:chart>
  <c:printSettings>
    <c:headerFooter/>
    <c:pageMargins b="1" l="0.75" r="0.75" t="1" header="0.5" footer="0.5"/>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Total SEA Market for Misoprostol (PPH Prevention</a:t>
            </a:r>
            <a:r>
              <a:rPr lang="en-US" baseline="0">
                <a:solidFill>
                  <a:srgbClr val="000090"/>
                </a:solidFill>
              </a:rPr>
              <a:t> + Treatment)</a:t>
            </a:r>
            <a:endParaRPr lang="en-US">
              <a:solidFill>
                <a:srgbClr val="000090"/>
              </a:solidFill>
            </a:endParaRPr>
          </a:p>
        </c:rich>
      </c:tx>
      <c:overlay val="0"/>
    </c:title>
    <c:autoTitleDeleted val="0"/>
    <c:plotArea>
      <c:layout/>
      <c:barChart>
        <c:barDir val="col"/>
        <c:grouping val="stacked"/>
        <c:varyColors val="0"/>
        <c:ser>
          <c:idx val="0"/>
          <c:order val="0"/>
          <c:spPr>
            <a:noFill/>
            <a:ln>
              <a:noFill/>
            </a:ln>
            <a:effectLst/>
          </c:spPr>
          <c:invertIfNegative val="0"/>
          <c:cat>
            <c:strRef>
              <c:f>Misoprostol!$AD$85:$AD$88</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Misoprostol!$AE$85:$AE$88</c:f>
              <c:numCache>
                <c:formatCode>#,##0</c:formatCode>
                <c:ptCount val="4"/>
                <c:pt idx="1">
                  <c:v>7893086.4000000004</c:v>
                </c:pt>
                <c:pt idx="2">
                  <c:v>6511680.0000000009</c:v>
                </c:pt>
              </c:numCache>
            </c:numRef>
          </c:val>
        </c:ser>
        <c:ser>
          <c:idx val="1"/>
          <c:order val="1"/>
          <c:spPr>
            <a:noFill/>
            <a:ln>
              <a:noFill/>
            </a:ln>
            <a:effectLst/>
          </c:spPr>
          <c:invertIfNegative val="0"/>
          <c:cat>
            <c:strRef>
              <c:f>Misoprostol!$AD$85:$AD$88</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Misoprostol!$AF$85:$AF$88</c:f>
              <c:numCache>
                <c:formatCode>#,##0</c:formatCode>
                <c:ptCount val="4"/>
                <c:pt idx="1">
                  <c:v>201273.70319999999</c:v>
                </c:pt>
                <c:pt idx="2">
                  <c:v>166047.84000000003</c:v>
                </c:pt>
              </c:numCache>
            </c:numRef>
          </c:val>
        </c:ser>
        <c:ser>
          <c:idx val="2"/>
          <c:order val="2"/>
          <c:tx>
            <c:v>Unmet Prevention for Misoprostol</c:v>
          </c:tx>
          <c:spPr>
            <a:solidFill>
              <a:srgbClr val="00FF00"/>
            </a:solidFill>
          </c:spPr>
          <c:invertIfNegative val="0"/>
          <c:dLbls>
            <c:showLegendKey val="0"/>
            <c:showVal val="1"/>
            <c:showCatName val="0"/>
            <c:showSerName val="0"/>
            <c:showPercent val="0"/>
            <c:showBubbleSize val="0"/>
            <c:showLeaderLines val="0"/>
          </c:dLbls>
          <c:cat>
            <c:strRef>
              <c:f>Misoprostol!$AD$85:$AD$88</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Misoprostol!$AG$85:$AG$88</c:f>
              <c:numCache>
                <c:formatCode>#,##0</c:formatCode>
                <c:ptCount val="4"/>
                <c:pt idx="1">
                  <c:v>3734913.6</c:v>
                </c:pt>
                <c:pt idx="2">
                  <c:v>1381406.4</c:v>
                </c:pt>
              </c:numCache>
            </c:numRef>
          </c:val>
        </c:ser>
        <c:ser>
          <c:idx val="3"/>
          <c:order val="3"/>
          <c:tx>
            <c:v>Unmet Treatment for Misoprostol</c:v>
          </c:tx>
          <c:spPr>
            <a:solidFill>
              <a:srgbClr val="FFFF00"/>
            </a:solidFill>
          </c:spPr>
          <c:invertIfNegative val="0"/>
          <c:dLbls>
            <c:txPr>
              <a:bodyPr/>
              <a:lstStyle/>
              <a:p>
                <a:pPr>
                  <a:defRPr>
                    <a:solidFill>
                      <a:srgbClr val="000090"/>
                    </a:solidFill>
                  </a:defRPr>
                </a:pPr>
                <a:endParaRPr lang="en-US"/>
              </a:p>
            </c:txPr>
            <c:dLblPos val="inBase"/>
            <c:showLegendKey val="0"/>
            <c:showVal val="1"/>
            <c:showCatName val="0"/>
            <c:showSerName val="0"/>
            <c:showPercent val="0"/>
            <c:showBubbleSize val="0"/>
            <c:showLeaderLines val="0"/>
          </c:dLbls>
          <c:cat>
            <c:strRef>
              <c:f>Misoprostol!$AD$85:$AD$88</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Misoprostol!$AH$85:$AH$88</c:f>
              <c:numCache>
                <c:formatCode>#,##0</c:formatCode>
                <c:ptCount val="4"/>
                <c:pt idx="1">
                  <c:v>95240.296800000011</c:v>
                </c:pt>
                <c:pt idx="2">
                  <c:v>35225.8632</c:v>
                </c:pt>
              </c:numCache>
            </c:numRef>
          </c:val>
        </c:ser>
        <c:ser>
          <c:idx val="4"/>
          <c:order val="4"/>
          <c:tx>
            <c:v>Prevention Market for Misoprostol</c:v>
          </c:tx>
          <c:spPr>
            <a:solidFill>
              <a:srgbClr val="0080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Misoprostol!$AD$85:$AD$88</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Misoprostol!$AI$85:$AI$88</c:f>
              <c:numCache>
                <c:formatCode>#,##0</c:formatCode>
                <c:ptCount val="4"/>
                <c:pt idx="0">
                  <c:v>11628000</c:v>
                </c:pt>
                <c:pt idx="3">
                  <c:v>6511680.0000000009</c:v>
                </c:pt>
              </c:numCache>
            </c:numRef>
          </c:val>
        </c:ser>
        <c:ser>
          <c:idx val="5"/>
          <c:order val="5"/>
          <c:tx>
            <c:v>Treatment Market for Misoprostol</c:v>
          </c:tx>
          <c:spPr>
            <a:solidFill>
              <a:srgbClr val="66FFFF"/>
            </a:solidFill>
          </c:spPr>
          <c:invertIfNegative val="0"/>
          <c:dLbls>
            <c:txPr>
              <a:bodyPr/>
              <a:lstStyle/>
              <a:p>
                <a:pPr>
                  <a:defRPr>
                    <a:solidFill>
                      <a:srgbClr val="000090"/>
                    </a:solidFill>
                  </a:defRPr>
                </a:pPr>
                <a:endParaRPr lang="en-US"/>
              </a:p>
            </c:txPr>
            <c:dLblPos val="inBase"/>
            <c:showLegendKey val="0"/>
            <c:showVal val="1"/>
            <c:showCatName val="0"/>
            <c:showSerName val="0"/>
            <c:showPercent val="0"/>
            <c:showBubbleSize val="0"/>
            <c:showLeaderLines val="0"/>
          </c:dLbls>
          <c:cat>
            <c:strRef>
              <c:f>Misoprostol!$AD$85:$AD$88</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Misoprostol!$AJ$85:$AJ$88</c:f>
              <c:numCache>
                <c:formatCode>#,##0</c:formatCode>
                <c:ptCount val="4"/>
                <c:pt idx="0">
                  <c:v>296514</c:v>
                </c:pt>
                <c:pt idx="3">
                  <c:v>166047.84000000003</c:v>
                </c:pt>
              </c:numCache>
            </c:numRef>
          </c:val>
        </c:ser>
        <c:dLbls>
          <c:showLegendKey val="0"/>
          <c:showVal val="0"/>
          <c:showCatName val="0"/>
          <c:showSerName val="0"/>
          <c:showPercent val="0"/>
          <c:showBubbleSize val="0"/>
        </c:dLbls>
        <c:gapWidth val="150"/>
        <c:overlap val="100"/>
        <c:axId val="103962880"/>
        <c:axId val="103972864"/>
      </c:barChart>
      <c:catAx>
        <c:axId val="103962880"/>
        <c:scaling>
          <c:orientation val="minMax"/>
        </c:scaling>
        <c:delete val="0"/>
        <c:axPos val="b"/>
        <c:majorTickMark val="out"/>
        <c:minorTickMark val="none"/>
        <c:tickLblPos val="nextTo"/>
        <c:txPr>
          <a:bodyPr/>
          <a:lstStyle/>
          <a:p>
            <a:pPr>
              <a:defRPr>
                <a:solidFill>
                  <a:srgbClr val="000090"/>
                </a:solidFill>
              </a:defRPr>
            </a:pPr>
            <a:endParaRPr lang="en-US"/>
          </a:p>
        </c:txPr>
        <c:crossAx val="103972864"/>
        <c:crosses val="autoZero"/>
        <c:auto val="1"/>
        <c:lblAlgn val="ctr"/>
        <c:lblOffset val="100"/>
        <c:noMultiLvlLbl val="0"/>
      </c:catAx>
      <c:valAx>
        <c:axId val="103972864"/>
        <c:scaling>
          <c:orientation val="minMax"/>
        </c:scaling>
        <c:delete val="0"/>
        <c:axPos val="l"/>
        <c:majorGridlines>
          <c:spPr>
            <a:ln>
              <a:noFill/>
            </a:ln>
          </c:spPr>
        </c:majorGridlines>
        <c:title>
          <c:tx>
            <c:rich>
              <a:bodyPr rot="-5400000" vert="horz"/>
              <a:lstStyle/>
              <a:p>
                <a:pPr>
                  <a:defRPr>
                    <a:solidFill>
                      <a:srgbClr val="000090"/>
                    </a:solidFill>
                  </a:defRPr>
                </a:pPr>
                <a:r>
                  <a:rPr lang="en-US">
                    <a:solidFill>
                      <a:srgbClr val="000090"/>
                    </a:solidFill>
                  </a:rPr>
                  <a:t>Number of Women</a:t>
                </a:r>
              </a:p>
            </c:rich>
          </c:tx>
          <c:overlay val="0"/>
        </c:title>
        <c:numFmt formatCode="#,##0" sourceLinked="1"/>
        <c:majorTickMark val="out"/>
        <c:minorTickMark val="none"/>
        <c:tickLblPos val="nextTo"/>
        <c:txPr>
          <a:bodyPr/>
          <a:lstStyle/>
          <a:p>
            <a:pPr>
              <a:defRPr>
                <a:solidFill>
                  <a:srgbClr val="000090"/>
                </a:solidFill>
              </a:defRPr>
            </a:pPr>
            <a:endParaRPr lang="en-US"/>
          </a:p>
        </c:txPr>
        <c:crossAx val="103962880"/>
        <c:crosses val="autoZero"/>
        <c:crossBetween val="between"/>
      </c:valAx>
    </c:plotArea>
    <c:legend>
      <c:legendPos val="r"/>
      <c:legendEntry>
        <c:idx val="4"/>
        <c:delete val="1"/>
      </c:legendEntry>
      <c:legendEntry>
        <c:idx val="5"/>
        <c:delete val="1"/>
      </c:legendEntry>
      <c:layout>
        <c:manualLayout>
          <c:xMode val="edge"/>
          <c:yMode val="edge"/>
          <c:x val="0.76857735863741905"/>
          <c:y val="0.108036341611145"/>
          <c:w val="0.22985769694768399"/>
          <c:h val="0.28119651694866699"/>
        </c:manualLayout>
      </c:layout>
      <c:overlay val="1"/>
      <c:txPr>
        <a:bodyPr/>
        <a:lstStyle/>
        <a:p>
          <a:pPr>
            <a:defRPr>
              <a:solidFill>
                <a:srgbClr val="000090"/>
              </a:solidFill>
            </a:defRPr>
          </a:pPr>
          <a:endParaRPr lang="en-US"/>
        </a:p>
      </c:txPr>
    </c:legend>
    <c:plotVisOnly val="1"/>
    <c:dispBlanksAs val="gap"/>
    <c:showDLblsOverMax val="0"/>
  </c:chart>
  <c:printSettings>
    <c:headerFooter/>
    <c:pageMargins b="1" l="0.75" r="0.75" t="1" header="0.5" footer="0.5"/>
    <c:pageSetup orientation="portrait" horizontalDpi="-4" verticalDpi="-4"/>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SA Market</a:t>
            </a:r>
            <a:r>
              <a:rPr lang="en-US" baseline="0">
                <a:solidFill>
                  <a:srgbClr val="000090"/>
                </a:solidFill>
              </a:rPr>
              <a:t> for Misoprostol (PPH Prevention)</a:t>
            </a:r>
            <a:endParaRPr lang="en-US">
              <a:solidFill>
                <a:srgbClr val="000090"/>
              </a:solidFill>
            </a:endParaRPr>
          </a:p>
        </c:rich>
      </c:tx>
      <c:overlay val="0"/>
    </c:title>
    <c:autoTitleDeleted val="0"/>
    <c:plotArea>
      <c:layout/>
      <c:barChart>
        <c:barDir val="col"/>
        <c:grouping val="stacked"/>
        <c:varyColors val="0"/>
        <c:ser>
          <c:idx val="0"/>
          <c:order val="0"/>
          <c:tx>
            <c:strRef>
              <c:f>Misoprostol!$D$101</c:f>
              <c:strCache>
                <c:ptCount val="1"/>
                <c:pt idx="0">
                  <c:v>(Make White)</c:v>
                </c:pt>
              </c:strCache>
            </c:strRef>
          </c:tx>
          <c:spPr>
            <a:noFill/>
            <a:ln>
              <a:noFill/>
            </a:ln>
            <a:effectLst/>
          </c:spPr>
          <c:invertIfNegative val="0"/>
          <c:cat>
            <c:strRef>
              <c:f>Misoprostol!$C$102:$C$105</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Misoprostol!$D$102:$D$105</c:f>
              <c:numCache>
                <c:formatCode>#,##0</c:formatCode>
                <c:ptCount val="4"/>
                <c:pt idx="1">
                  <c:v>27774459.600000001</c:v>
                </c:pt>
                <c:pt idx="2">
                  <c:v>22913520.000000004</c:v>
                </c:pt>
              </c:numCache>
            </c:numRef>
          </c:val>
        </c:ser>
        <c:ser>
          <c:idx val="1"/>
          <c:order val="1"/>
          <c:tx>
            <c:strRef>
              <c:f>Misoprostol!$E$101</c:f>
              <c:strCache>
                <c:ptCount val="1"/>
                <c:pt idx="0">
                  <c:v>Use Drivers</c:v>
                </c:pt>
              </c:strCache>
            </c:strRef>
          </c:tx>
          <c:spPr>
            <a:solidFill>
              <a:srgbClr val="26FF31"/>
            </a:solidFill>
          </c:spPr>
          <c:invertIfNegative val="0"/>
          <c:dLbls>
            <c:dLbl>
              <c:idx val="1"/>
              <c:layout>
                <c:manualLayout>
                  <c:x val="-5.9781920648115899E-17"/>
                  <c:y val="-0.100925153866159"/>
                </c:manualLayout>
              </c:layout>
              <c:showLegendKey val="0"/>
              <c:showVal val="1"/>
              <c:showCatName val="0"/>
              <c:showSerName val="0"/>
              <c:showPercent val="0"/>
              <c:showBubbleSize val="0"/>
            </c:dLbl>
            <c:dLbl>
              <c:idx val="2"/>
              <c:layout>
                <c:manualLayout>
                  <c:x val="0"/>
                  <c:y val="-0.128679571179352"/>
                </c:manualLayout>
              </c:layout>
              <c:showLegendKey val="0"/>
              <c:showVal val="1"/>
              <c:showCatName val="0"/>
              <c:showSerName val="0"/>
              <c:showPercent val="0"/>
              <c:showBubbleSize val="0"/>
            </c:dLbl>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Misoprostol!$C$102:$C$105</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Misoprostol!$E$102:$E$105</c:f>
              <c:numCache>
                <c:formatCode>#,##0</c:formatCode>
                <c:ptCount val="4"/>
                <c:pt idx="1">
                  <c:v>13142540.4</c:v>
                </c:pt>
                <c:pt idx="2">
                  <c:v>4860939.5999999996</c:v>
                </c:pt>
              </c:numCache>
            </c:numRef>
          </c:val>
        </c:ser>
        <c:ser>
          <c:idx val="2"/>
          <c:order val="2"/>
          <c:tx>
            <c:strRef>
              <c:f>Misoprostol!$F$101</c:f>
              <c:strCache>
                <c:ptCount val="1"/>
                <c:pt idx="0">
                  <c:v>Use Tools</c:v>
                </c:pt>
              </c:strCache>
            </c:strRef>
          </c:tx>
          <c:spPr>
            <a:solidFill>
              <a:srgbClr val="0076FF"/>
            </a:solidFill>
          </c:spPr>
          <c:invertIfNegative val="0"/>
          <c:dLbls>
            <c:dLbl>
              <c:idx val="0"/>
              <c:layout>
                <c:manualLayout>
                  <c:x val="-9.7826091142849108E-3"/>
                  <c:y val="-0.393608100078018"/>
                </c:manualLayout>
              </c:layout>
              <c:showLegendKey val="0"/>
              <c:showVal val="1"/>
              <c:showCatName val="0"/>
              <c:showSerName val="0"/>
              <c:showPercent val="0"/>
              <c:showBubbleSize val="0"/>
            </c:dLbl>
            <c:dLbl>
              <c:idx val="3"/>
              <c:layout>
                <c:manualLayout>
                  <c:x val="-9.7826091142849993E-3"/>
                  <c:y val="-0.23465098273881899"/>
                </c:manualLayout>
              </c:layout>
              <c:showLegendKey val="0"/>
              <c:showVal val="1"/>
              <c:showCatName val="0"/>
              <c:showSerName val="0"/>
              <c:showPercent val="0"/>
              <c:showBubbleSize val="0"/>
            </c:dLbl>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Misoprostol!$C$102:$C$105</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Misoprostol!$F$102:$F$105</c:f>
              <c:numCache>
                <c:formatCode>#,##0</c:formatCode>
                <c:ptCount val="4"/>
                <c:pt idx="0">
                  <c:v>40917000</c:v>
                </c:pt>
                <c:pt idx="3">
                  <c:v>22913520.000000004</c:v>
                </c:pt>
              </c:numCache>
            </c:numRef>
          </c:val>
        </c:ser>
        <c:dLbls>
          <c:showLegendKey val="0"/>
          <c:showVal val="0"/>
          <c:showCatName val="0"/>
          <c:showSerName val="0"/>
          <c:showPercent val="0"/>
          <c:showBubbleSize val="0"/>
        </c:dLbls>
        <c:gapWidth val="150"/>
        <c:overlap val="100"/>
        <c:axId val="104004992"/>
        <c:axId val="104625280"/>
      </c:barChart>
      <c:catAx>
        <c:axId val="104004992"/>
        <c:scaling>
          <c:orientation val="minMax"/>
        </c:scaling>
        <c:delete val="0"/>
        <c:axPos val="b"/>
        <c:majorTickMark val="out"/>
        <c:minorTickMark val="none"/>
        <c:tickLblPos val="nextTo"/>
        <c:txPr>
          <a:bodyPr/>
          <a:lstStyle/>
          <a:p>
            <a:pPr>
              <a:defRPr>
                <a:solidFill>
                  <a:srgbClr val="000090"/>
                </a:solidFill>
              </a:defRPr>
            </a:pPr>
            <a:endParaRPr lang="en-US"/>
          </a:p>
        </c:txPr>
        <c:crossAx val="104625280"/>
        <c:crosses val="autoZero"/>
        <c:auto val="1"/>
        <c:lblAlgn val="ctr"/>
        <c:lblOffset val="100"/>
        <c:noMultiLvlLbl val="0"/>
      </c:catAx>
      <c:valAx>
        <c:axId val="104625280"/>
        <c:scaling>
          <c:orientation val="minMax"/>
        </c:scaling>
        <c:delete val="0"/>
        <c:axPos val="l"/>
        <c:title>
          <c:tx>
            <c:rich>
              <a:bodyPr rot="-5400000" vert="horz"/>
              <a:lstStyle/>
              <a:p>
                <a:pPr>
                  <a:defRPr>
                    <a:solidFill>
                      <a:srgbClr val="000090"/>
                    </a:solidFill>
                  </a:defRPr>
                </a:pPr>
                <a:r>
                  <a:rPr lang="en-US">
                    <a:solidFill>
                      <a:srgbClr val="000090"/>
                    </a:solidFill>
                  </a:rPr>
                  <a:t>Number of Women</a:t>
                </a:r>
              </a:p>
            </c:rich>
          </c:tx>
          <c:overlay val="0"/>
        </c:title>
        <c:numFmt formatCode="#,##0" sourceLinked="1"/>
        <c:majorTickMark val="out"/>
        <c:minorTickMark val="none"/>
        <c:tickLblPos val="nextTo"/>
        <c:txPr>
          <a:bodyPr/>
          <a:lstStyle/>
          <a:p>
            <a:pPr>
              <a:defRPr>
                <a:solidFill>
                  <a:srgbClr val="000090"/>
                </a:solidFill>
              </a:defRPr>
            </a:pPr>
            <a:endParaRPr lang="en-US"/>
          </a:p>
        </c:txPr>
        <c:crossAx val="104004992"/>
        <c:crosses val="autoZero"/>
        <c:crossBetween val="between"/>
      </c:valAx>
    </c:plotArea>
    <c:plotVisOnly val="1"/>
    <c:dispBlanksAs val="gap"/>
    <c:showDLblsOverMax val="0"/>
  </c:chart>
  <c:printSettings>
    <c:headerFooter/>
    <c:pageMargins b="1" l="0.75" r="0.75" t="1" header="0.5" footer="0.5"/>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SA Market for Misoprostol (PPH Treatment)</a:t>
            </a:r>
          </a:p>
        </c:rich>
      </c:tx>
      <c:overlay val="0"/>
    </c:title>
    <c:autoTitleDeleted val="0"/>
    <c:plotArea>
      <c:layout/>
      <c:barChart>
        <c:barDir val="col"/>
        <c:grouping val="stacked"/>
        <c:varyColors val="0"/>
        <c:ser>
          <c:idx val="0"/>
          <c:order val="0"/>
          <c:tx>
            <c:strRef>
              <c:f>Misoprostol!$O$101</c:f>
              <c:strCache>
                <c:ptCount val="1"/>
                <c:pt idx="0">
                  <c:v>(Make White)</c:v>
                </c:pt>
              </c:strCache>
            </c:strRef>
          </c:tx>
          <c:spPr>
            <a:noFill/>
            <a:ln>
              <a:noFill/>
            </a:ln>
            <a:effectLst/>
          </c:spPr>
          <c:invertIfNegative val="0"/>
          <c:cat>
            <c:strRef>
              <c:f>Misoprostol!$N$102:$N$105</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Misoprostol!$O$102:$O$105</c:f>
              <c:numCache>
                <c:formatCode>#,##0</c:formatCode>
                <c:ptCount val="4"/>
                <c:pt idx="1">
                  <c:v>708248.71980000008</c:v>
                </c:pt>
                <c:pt idx="2">
                  <c:v>584294.76</c:v>
                </c:pt>
              </c:numCache>
            </c:numRef>
          </c:val>
        </c:ser>
        <c:ser>
          <c:idx val="1"/>
          <c:order val="1"/>
          <c:tx>
            <c:strRef>
              <c:f>Misoprostol!$P$101</c:f>
              <c:strCache>
                <c:ptCount val="1"/>
                <c:pt idx="0">
                  <c:v>Use Drivers</c:v>
                </c:pt>
              </c:strCache>
            </c:strRef>
          </c:tx>
          <c:spPr>
            <a:solidFill>
              <a:srgbClr val="26FF31"/>
            </a:solidFill>
          </c:spPr>
          <c:invertIfNegative val="0"/>
          <c:dLbls>
            <c:dLbl>
              <c:idx val="1"/>
              <c:layout>
                <c:manualLayout>
                  <c:x val="0"/>
                  <c:y val="-9.0832638479542704E-2"/>
                </c:manualLayout>
              </c:layout>
              <c:spPr/>
              <c:txPr>
                <a:bodyPr/>
                <a:lstStyle/>
                <a:p>
                  <a:pPr>
                    <a:defRPr>
                      <a:solidFill>
                        <a:srgbClr val="000090"/>
                      </a:solidFill>
                    </a:defRPr>
                  </a:pPr>
                  <a:endParaRPr lang="en-US"/>
                </a:p>
              </c:txPr>
              <c:showLegendKey val="0"/>
              <c:showVal val="1"/>
              <c:showCatName val="0"/>
              <c:showSerName val="0"/>
              <c:showPercent val="0"/>
              <c:showBubbleSize val="0"/>
            </c:dLbl>
            <c:dLbl>
              <c:idx val="2"/>
              <c:layout>
                <c:manualLayout>
                  <c:x val="0"/>
                  <c:y val="-0.12615644233269799"/>
                </c:manualLayout>
              </c:layout>
              <c:spPr/>
              <c:txPr>
                <a:bodyPr/>
                <a:lstStyle/>
                <a:p>
                  <a:pPr>
                    <a:defRPr>
                      <a:solidFill>
                        <a:srgbClr val="000090"/>
                      </a:solidFill>
                    </a:defRPr>
                  </a:pPr>
                  <a:endParaRPr lang="en-US"/>
                </a:p>
              </c:txPr>
              <c:showLegendKey val="0"/>
              <c:showVal val="1"/>
              <c:showCatName val="0"/>
              <c:showSerName val="0"/>
              <c:showPercent val="0"/>
              <c:showBubbleSize val="0"/>
            </c:dLbl>
            <c:showLegendKey val="0"/>
            <c:showVal val="1"/>
            <c:showCatName val="0"/>
            <c:showSerName val="0"/>
            <c:showPercent val="0"/>
            <c:showBubbleSize val="0"/>
            <c:showLeaderLines val="0"/>
          </c:dLbls>
          <c:cat>
            <c:strRef>
              <c:f>Misoprostol!$N$102:$N$105</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Misoprostol!$P$102:$P$105</c:f>
              <c:numCache>
                <c:formatCode>#,##0</c:formatCode>
                <c:ptCount val="4"/>
                <c:pt idx="1">
                  <c:v>335134.78019999998</c:v>
                </c:pt>
                <c:pt idx="2">
                  <c:v>123953.95980000001</c:v>
                </c:pt>
              </c:numCache>
            </c:numRef>
          </c:val>
        </c:ser>
        <c:ser>
          <c:idx val="2"/>
          <c:order val="2"/>
          <c:tx>
            <c:strRef>
              <c:f>Misoprostol!$Q$101</c:f>
              <c:strCache>
                <c:ptCount val="1"/>
                <c:pt idx="0">
                  <c:v>Use Tools</c:v>
                </c:pt>
              </c:strCache>
            </c:strRef>
          </c:tx>
          <c:spPr>
            <a:solidFill>
              <a:srgbClr val="0076FF"/>
            </a:solidFill>
          </c:spPr>
          <c:invertIfNegative val="0"/>
          <c:dLbls>
            <c:dLbl>
              <c:idx val="0"/>
              <c:layout>
                <c:manualLayout>
                  <c:x val="8.1521732153223905E-3"/>
                  <c:y val="-0.368376811611479"/>
                </c:manualLayout>
              </c:layout>
              <c:spPr/>
              <c:txPr>
                <a:bodyPr/>
                <a:lstStyle/>
                <a:p>
                  <a:pPr>
                    <a:defRPr>
                      <a:solidFill>
                        <a:srgbClr val="000090"/>
                      </a:solidFill>
                    </a:defRPr>
                  </a:pPr>
                  <a:endParaRPr lang="en-US"/>
                </a:p>
              </c:txPr>
              <c:showLegendKey val="0"/>
              <c:showVal val="1"/>
              <c:showCatName val="0"/>
              <c:showSerName val="0"/>
              <c:showPercent val="0"/>
              <c:showBubbleSize val="0"/>
            </c:dLbl>
            <c:dLbl>
              <c:idx val="3"/>
              <c:layout>
                <c:manualLayout>
                  <c:x val="1.6304346430646001E-3"/>
                  <c:y val="-0.22708159619885701"/>
                </c:manualLayout>
              </c:layout>
              <c:spPr/>
              <c:txPr>
                <a:bodyPr/>
                <a:lstStyle/>
                <a:p>
                  <a:pPr>
                    <a:defRPr>
                      <a:solidFill>
                        <a:srgbClr val="000090"/>
                      </a:solidFill>
                    </a:defRPr>
                  </a:pPr>
                  <a:endParaRPr lang="en-US"/>
                </a:p>
              </c:txPr>
              <c:showLegendKey val="0"/>
              <c:showVal val="1"/>
              <c:showCatName val="0"/>
              <c:showSerName val="0"/>
              <c:showPercent val="0"/>
              <c:showBubbleSize val="0"/>
            </c:dLbl>
            <c:showLegendKey val="0"/>
            <c:showVal val="1"/>
            <c:showCatName val="0"/>
            <c:showSerName val="0"/>
            <c:showPercent val="0"/>
            <c:showBubbleSize val="0"/>
            <c:showLeaderLines val="0"/>
          </c:dLbls>
          <c:cat>
            <c:strRef>
              <c:f>Misoprostol!$N$102:$N$105</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Misoprostol!$Q$102:$Q$105</c:f>
              <c:numCache>
                <c:formatCode>#,##0</c:formatCode>
                <c:ptCount val="4"/>
                <c:pt idx="0">
                  <c:v>1043383.5</c:v>
                </c:pt>
                <c:pt idx="3">
                  <c:v>584294.76</c:v>
                </c:pt>
              </c:numCache>
            </c:numRef>
          </c:val>
        </c:ser>
        <c:dLbls>
          <c:showLegendKey val="0"/>
          <c:showVal val="0"/>
          <c:showCatName val="0"/>
          <c:showSerName val="0"/>
          <c:showPercent val="0"/>
          <c:showBubbleSize val="0"/>
        </c:dLbls>
        <c:gapWidth val="150"/>
        <c:overlap val="100"/>
        <c:axId val="104932480"/>
        <c:axId val="104934016"/>
      </c:barChart>
      <c:catAx>
        <c:axId val="104932480"/>
        <c:scaling>
          <c:orientation val="minMax"/>
        </c:scaling>
        <c:delete val="0"/>
        <c:axPos val="b"/>
        <c:majorTickMark val="out"/>
        <c:minorTickMark val="none"/>
        <c:tickLblPos val="nextTo"/>
        <c:txPr>
          <a:bodyPr/>
          <a:lstStyle/>
          <a:p>
            <a:pPr>
              <a:defRPr>
                <a:solidFill>
                  <a:srgbClr val="000090"/>
                </a:solidFill>
              </a:defRPr>
            </a:pPr>
            <a:endParaRPr lang="en-US"/>
          </a:p>
        </c:txPr>
        <c:crossAx val="104934016"/>
        <c:crosses val="autoZero"/>
        <c:auto val="1"/>
        <c:lblAlgn val="ctr"/>
        <c:lblOffset val="100"/>
        <c:noMultiLvlLbl val="0"/>
      </c:catAx>
      <c:valAx>
        <c:axId val="104934016"/>
        <c:scaling>
          <c:orientation val="minMax"/>
        </c:scaling>
        <c:delete val="0"/>
        <c:axPos val="l"/>
        <c:title>
          <c:tx>
            <c:rich>
              <a:bodyPr rot="-5400000" vert="horz"/>
              <a:lstStyle/>
              <a:p>
                <a:pPr>
                  <a:defRPr>
                    <a:solidFill>
                      <a:srgbClr val="000090"/>
                    </a:solidFill>
                  </a:defRPr>
                </a:pPr>
                <a:r>
                  <a:rPr lang="en-US">
                    <a:solidFill>
                      <a:srgbClr val="000090"/>
                    </a:solidFill>
                  </a:rPr>
                  <a:t>Number of Women</a:t>
                </a:r>
              </a:p>
            </c:rich>
          </c:tx>
          <c:overlay val="0"/>
        </c:title>
        <c:numFmt formatCode="#,##0" sourceLinked="1"/>
        <c:majorTickMark val="out"/>
        <c:minorTickMark val="none"/>
        <c:tickLblPos val="nextTo"/>
        <c:txPr>
          <a:bodyPr/>
          <a:lstStyle/>
          <a:p>
            <a:pPr>
              <a:defRPr>
                <a:solidFill>
                  <a:srgbClr val="000090"/>
                </a:solidFill>
              </a:defRPr>
            </a:pPr>
            <a:endParaRPr lang="en-US"/>
          </a:p>
        </c:txPr>
        <c:crossAx val="104932480"/>
        <c:crosses val="autoZero"/>
        <c:crossBetween val="between"/>
      </c:valAx>
    </c:plotArea>
    <c:plotVisOnly val="1"/>
    <c:dispBlanksAs val="gap"/>
    <c:showDLblsOverMax val="0"/>
  </c:chart>
  <c:printSettings>
    <c:headerFooter/>
    <c:pageMargins b="1" l="0.75" r="0.75" t="1" header="0.5" footer="0.5"/>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Total SA Market for Misoprostol</a:t>
            </a:r>
            <a:r>
              <a:rPr lang="en-US" baseline="0">
                <a:solidFill>
                  <a:srgbClr val="000090"/>
                </a:solidFill>
              </a:rPr>
              <a:t> (PPH Prevention + Treatment)</a:t>
            </a:r>
            <a:endParaRPr lang="en-US">
              <a:solidFill>
                <a:srgbClr val="000090"/>
              </a:solidFill>
            </a:endParaRPr>
          </a:p>
        </c:rich>
      </c:tx>
      <c:overlay val="0"/>
    </c:title>
    <c:autoTitleDeleted val="0"/>
    <c:plotArea>
      <c:layout/>
      <c:barChart>
        <c:barDir val="col"/>
        <c:grouping val="stacked"/>
        <c:varyColors val="0"/>
        <c:ser>
          <c:idx val="0"/>
          <c:order val="0"/>
          <c:spPr>
            <a:noFill/>
            <a:ln>
              <a:noFill/>
            </a:ln>
            <a:effectLst/>
          </c:spPr>
          <c:invertIfNegative val="0"/>
          <c:cat>
            <c:strRef>
              <c:f>Misoprostol!$AD$102:$AD$105</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Misoprostol!$AE$102:$AE$105</c:f>
              <c:numCache>
                <c:formatCode>#,##0</c:formatCode>
                <c:ptCount val="4"/>
                <c:pt idx="1">
                  <c:v>27774459.600000001</c:v>
                </c:pt>
                <c:pt idx="2">
                  <c:v>22913520.000000004</c:v>
                </c:pt>
              </c:numCache>
            </c:numRef>
          </c:val>
        </c:ser>
        <c:ser>
          <c:idx val="1"/>
          <c:order val="1"/>
          <c:spPr>
            <a:solidFill>
              <a:srgbClr val="FFFFFF"/>
            </a:solidFill>
            <a:ln>
              <a:noFill/>
            </a:ln>
            <a:effectLst/>
          </c:spPr>
          <c:invertIfNegative val="0"/>
          <c:cat>
            <c:strRef>
              <c:f>Misoprostol!$AD$102:$AD$105</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Misoprostol!$AF$102:$AF$105</c:f>
              <c:numCache>
                <c:formatCode>#,##0</c:formatCode>
                <c:ptCount val="4"/>
                <c:pt idx="1">
                  <c:v>708248.71980000008</c:v>
                </c:pt>
                <c:pt idx="2">
                  <c:v>584294.76</c:v>
                </c:pt>
              </c:numCache>
            </c:numRef>
          </c:val>
        </c:ser>
        <c:ser>
          <c:idx val="2"/>
          <c:order val="2"/>
          <c:tx>
            <c:v>Unmet Prevention Need for Misoprostol</c:v>
          </c:tx>
          <c:spPr>
            <a:solidFill>
              <a:srgbClr val="26FF31"/>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Misoprostol!$AD$102:$AD$105</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Misoprostol!$AG$102:$AG$105</c:f>
              <c:numCache>
                <c:formatCode>#,##0</c:formatCode>
                <c:ptCount val="4"/>
                <c:pt idx="1">
                  <c:v>13142540.4</c:v>
                </c:pt>
                <c:pt idx="2">
                  <c:v>4860939.5999999996</c:v>
                </c:pt>
              </c:numCache>
            </c:numRef>
          </c:val>
        </c:ser>
        <c:ser>
          <c:idx val="3"/>
          <c:order val="3"/>
          <c:tx>
            <c:v>Unmet Treatment Need for Misoprostol</c:v>
          </c:tx>
          <c:invertIfNegative val="0"/>
          <c:dLbls>
            <c:txPr>
              <a:bodyPr/>
              <a:lstStyle/>
              <a:p>
                <a:pPr>
                  <a:defRPr>
                    <a:solidFill>
                      <a:srgbClr val="000090"/>
                    </a:solidFill>
                  </a:defRPr>
                </a:pPr>
                <a:endParaRPr lang="en-US"/>
              </a:p>
            </c:txPr>
            <c:dLblPos val="inBase"/>
            <c:showLegendKey val="0"/>
            <c:showVal val="1"/>
            <c:showCatName val="0"/>
            <c:showSerName val="0"/>
            <c:showPercent val="0"/>
            <c:showBubbleSize val="0"/>
            <c:showLeaderLines val="0"/>
          </c:dLbls>
          <c:cat>
            <c:strRef>
              <c:f>Misoprostol!$AD$102:$AD$105</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Misoprostol!$AH$102:$AH$105</c:f>
              <c:numCache>
                <c:formatCode>#,##0</c:formatCode>
                <c:ptCount val="4"/>
                <c:pt idx="1">
                  <c:v>335134.78019999998</c:v>
                </c:pt>
                <c:pt idx="2">
                  <c:v>123953.95980000001</c:v>
                </c:pt>
              </c:numCache>
            </c:numRef>
          </c:val>
        </c:ser>
        <c:ser>
          <c:idx val="4"/>
          <c:order val="4"/>
          <c:tx>
            <c:v>Prevention Market for Misoprostol</c:v>
          </c:tx>
          <c:spPr>
            <a:solidFill>
              <a:srgbClr val="0076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Misoprostol!$AD$102:$AD$105</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Misoprostol!$AI$102:$AI$105</c:f>
              <c:numCache>
                <c:formatCode>#,##0</c:formatCode>
                <c:ptCount val="4"/>
                <c:pt idx="0">
                  <c:v>40917000</c:v>
                </c:pt>
                <c:pt idx="3">
                  <c:v>22913520.000000004</c:v>
                </c:pt>
              </c:numCache>
            </c:numRef>
          </c:val>
        </c:ser>
        <c:ser>
          <c:idx val="5"/>
          <c:order val="5"/>
          <c:tx>
            <c:v>Treatment Market for Misoprostol</c:v>
          </c:tx>
          <c:spPr>
            <a:solidFill>
              <a:srgbClr val="00FFF5"/>
            </a:solidFill>
          </c:spPr>
          <c:invertIfNegative val="0"/>
          <c:dLbls>
            <c:txPr>
              <a:bodyPr/>
              <a:lstStyle/>
              <a:p>
                <a:pPr>
                  <a:defRPr>
                    <a:solidFill>
                      <a:srgbClr val="000090"/>
                    </a:solidFill>
                  </a:defRPr>
                </a:pPr>
                <a:endParaRPr lang="en-US"/>
              </a:p>
            </c:txPr>
            <c:dLblPos val="inBase"/>
            <c:showLegendKey val="0"/>
            <c:showVal val="1"/>
            <c:showCatName val="0"/>
            <c:showSerName val="0"/>
            <c:showPercent val="0"/>
            <c:showBubbleSize val="0"/>
            <c:showLeaderLines val="0"/>
          </c:dLbls>
          <c:cat>
            <c:strRef>
              <c:f>Misoprostol!$AD$102:$AD$105</c:f>
              <c:strCache>
                <c:ptCount val="4"/>
                <c:pt idx="0">
                  <c:v>Total Addressable Market</c:v>
                </c:pt>
                <c:pt idx="1">
                  <c:v>Total Market w AMTSL for Oxytocin Only</c:v>
                </c:pt>
                <c:pt idx="2">
                  <c:v>Total Market w AMTSL for Misoprostol</c:v>
                </c:pt>
                <c:pt idx="3">
                  <c:v>Total Market w/o AMTSL for Misoprostol</c:v>
                </c:pt>
              </c:strCache>
            </c:strRef>
          </c:cat>
          <c:val>
            <c:numRef>
              <c:f>Misoprostol!$AJ$102:$AJ$105</c:f>
              <c:numCache>
                <c:formatCode>#,##0</c:formatCode>
                <c:ptCount val="4"/>
                <c:pt idx="0">
                  <c:v>1043383.5</c:v>
                </c:pt>
                <c:pt idx="3">
                  <c:v>584294.76</c:v>
                </c:pt>
              </c:numCache>
            </c:numRef>
          </c:val>
        </c:ser>
        <c:dLbls>
          <c:showLegendKey val="0"/>
          <c:showVal val="0"/>
          <c:showCatName val="0"/>
          <c:showSerName val="0"/>
          <c:showPercent val="0"/>
          <c:showBubbleSize val="0"/>
        </c:dLbls>
        <c:gapWidth val="150"/>
        <c:overlap val="100"/>
        <c:axId val="104997632"/>
        <c:axId val="104999168"/>
      </c:barChart>
      <c:catAx>
        <c:axId val="104997632"/>
        <c:scaling>
          <c:orientation val="minMax"/>
        </c:scaling>
        <c:delete val="0"/>
        <c:axPos val="b"/>
        <c:numFmt formatCode="#,##0" sourceLinked="1"/>
        <c:majorTickMark val="out"/>
        <c:minorTickMark val="none"/>
        <c:tickLblPos val="nextTo"/>
        <c:txPr>
          <a:bodyPr/>
          <a:lstStyle/>
          <a:p>
            <a:pPr>
              <a:defRPr>
                <a:solidFill>
                  <a:srgbClr val="000090"/>
                </a:solidFill>
              </a:defRPr>
            </a:pPr>
            <a:endParaRPr lang="en-US"/>
          </a:p>
        </c:txPr>
        <c:crossAx val="104999168"/>
        <c:crosses val="autoZero"/>
        <c:auto val="1"/>
        <c:lblAlgn val="ctr"/>
        <c:lblOffset val="100"/>
        <c:noMultiLvlLbl val="0"/>
      </c:catAx>
      <c:valAx>
        <c:axId val="104999168"/>
        <c:scaling>
          <c:orientation val="minMax"/>
        </c:scaling>
        <c:delete val="0"/>
        <c:axPos val="l"/>
        <c:title>
          <c:tx>
            <c:rich>
              <a:bodyPr rot="-5400000" vert="horz"/>
              <a:lstStyle/>
              <a:p>
                <a:pPr>
                  <a:defRPr>
                    <a:solidFill>
                      <a:srgbClr val="000090"/>
                    </a:solidFill>
                  </a:defRPr>
                </a:pPr>
                <a:r>
                  <a:rPr lang="en-US">
                    <a:solidFill>
                      <a:srgbClr val="000090"/>
                    </a:solidFill>
                  </a:rPr>
                  <a:t>Number of Women</a:t>
                </a:r>
              </a:p>
            </c:rich>
          </c:tx>
          <c:overlay val="0"/>
        </c:title>
        <c:numFmt formatCode="#,##0" sourceLinked="1"/>
        <c:majorTickMark val="out"/>
        <c:minorTickMark val="none"/>
        <c:tickLblPos val="nextTo"/>
        <c:txPr>
          <a:bodyPr/>
          <a:lstStyle/>
          <a:p>
            <a:pPr>
              <a:defRPr>
                <a:solidFill>
                  <a:srgbClr val="000090"/>
                </a:solidFill>
              </a:defRPr>
            </a:pPr>
            <a:endParaRPr lang="en-US"/>
          </a:p>
        </c:txPr>
        <c:crossAx val="104997632"/>
        <c:crosses val="autoZero"/>
        <c:crossBetween val="between"/>
      </c:valAx>
    </c:plotArea>
    <c:legend>
      <c:legendPos val="r"/>
      <c:legendEntry>
        <c:idx val="4"/>
        <c:delete val="1"/>
      </c:legendEntry>
      <c:legendEntry>
        <c:idx val="5"/>
        <c:delete val="1"/>
      </c:legendEntry>
      <c:layout>
        <c:manualLayout>
          <c:xMode val="edge"/>
          <c:yMode val="edge"/>
          <c:x val="0.75576313411643203"/>
          <c:y val="0.11267099551380499"/>
          <c:w val="0.23276145604750201"/>
          <c:h val="0.274489023527482"/>
        </c:manualLayout>
      </c:layout>
      <c:overlay val="1"/>
      <c:txPr>
        <a:bodyPr/>
        <a:lstStyle/>
        <a:p>
          <a:pPr>
            <a:defRPr>
              <a:solidFill>
                <a:srgbClr val="000090"/>
              </a:solidFill>
            </a:defRPr>
          </a:pPr>
          <a:endParaRPr lang="en-US"/>
        </a:p>
      </c:txPr>
    </c:legend>
    <c:plotVisOnly val="1"/>
    <c:dispBlanksAs val="gap"/>
    <c:showDLblsOverMax val="0"/>
  </c:chart>
  <c:printSettings>
    <c:headerFooter/>
    <c:pageMargins b="1" l="0.75" r="0.75" t="1" header="0.5" footer="0.5"/>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Global Cost of PE/E Treatment Among</a:t>
            </a:r>
            <a:r>
              <a:rPr lang="en-US" baseline="0">
                <a:solidFill>
                  <a:srgbClr val="000090"/>
                </a:solidFill>
              </a:rPr>
              <a:t> Facility-Based Births</a:t>
            </a:r>
            <a:endParaRPr lang="en-US">
              <a:solidFill>
                <a:srgbClr val="000090"/>
              </a:solidFill>
            </a:endParaRPr>
          </a:p>
        </c:rich>
      </c:tx>
      <c:overlay val="0"/>
    </c:title>
    <c:autoTitleDeleted val="0"/>
    <c:plotArea>
      <c:layout/>
      <c:barChart>
        <c:barDir val="col"/>
        <c:grouping val="clustered"/>
        <c:varyColors val="0"/>
        <c:ser>
          <c:idx val="0"/>
          <c:order val="0"/>
          <c:tx>
            <c:strRef>
              <c:f>'MgSO4 Cost'!$D$125</c:f>
              <c:strCache>
                <c:ptCount val="1"/>
                <c:pt idx="0">
                  <c:v>Pritchard High Cost</c:v>
                </c:pt>
              </c:strCache>
            </c:strRef>
          </c:tx>
          <c:spPr>
            <a:solidFill>
              <a:srgbClr val="0080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'MgSO4 Cost'!$C$126:$C$131</c:f>
              <c:strCache>
                <c:ptCount val="6"/>
                <c:pt idx="0">
                  <c:v>Sub-Saharan Africa High Case</c:v>
                </c:pt>
                <c:pt idx="1">
                  <c:v>Sub-Saharan Africa Low Case</c:v>
                </c:pt>
                <c:pt idx="2">
                  <c:v>Southeast Asia High Case</c:v>
                </c:pt>
                <c:pt idx="3">
                  <c:v>Southeast Asia Low Case</c:v>
                </c:pt>
                <c:pt idx="4">
                  <c:v>South Asia High Case</c:v>
                </c:pt>
                <c:pt idx="5">
                  <c:v>South Asia Low Case</c:v>
                </c:pt>
              </c:strCache>
            </c:strRef>
          </c:cat>
          <c:val>
            <c:numRef>
              <c:f>'MgSO4 Cost'!$D$126:$D$131</c:f>
              <c:numCache>
                <c:formatCode>"$"#,##0</c:formatCode>
                <c:ptCount val="6"/>
                <c:pt idx="0">
                  <c:v>6212763.648</c:v>
                </c:pt>
                <c:pt idx="1">
                  <c:v>2218844.1600000001</c:v>
                </c:pt>
                <c:pt idx="2">
                  <c:v>1833689.088</c:v>
                </c:pt>
                <c:pt idx="3">
                  <c:v>654888.95999999996</c:v>
                </c:pt>
                <c:pt idx="4">
                  <c:v>6452447.2320000008</c:v>
                </c:pt>
                <c:pt idx="5">
                  <c:v>2304445.4399999999</c:v>
                </c:pt>
              </c:numCache>
            </c:numRef>
          </c:val>
        </c:ser>
        <c:ser>
          <c:idx val="1"/>
          <c:order val="1"/>
          <c:tx>
            <c:strRef>
              <c:f>'MgSO4 Cost'!$E$125</c:f>
              <c:strCache>
                <c:ptCount val="1"/>
                <c:pt idx="0">
                  <c:v>Pritchard Low Cost</c:v>
                </c:pt>
              </c:strCache>
            </c:strRef>
          </c:tx>
          <c:spPr>
            <a:solidFill>
              <a:srgbClr val="0080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'MgSO4 Cost'!$C$126:$C$131</c:f>
              <c:strCache>
                <c:ptCount val="6"/>
                <c:pt idx="0">
                  <c:v>Sub-Saharan Africa High Case</c:v>
                </c:pt>
                <c:pt idx="1">
                  <c:v>Sub-Saharan Africa Low Case</c:v>
                </c:pt>
                <c:pt idx="2">
                  <c:v>Southeast Asia High Case</c:v>
                </c:pt>
                <c:pt idx="3">
                  <c:v>Southeast Asia Low Case</c:v>
                </c:pt>
                <c:pt idx="4">
                  <c:v>South Asia High Case</c:v>
                </c:pt>
                <c:pt idx="5">
                  <c:v>South Asia Low Case</c:v>
                </c:pt>
              </c:strCache>
            </c:strRef>
          </c:cat>
          <c:val>
            <c:numRef>
              <c:f>'MgSO4 Cost'!$E$126:$E$131</c:f>
              <c:numCache>
                <c:formatCode>"$"#,##0</c:formatCode>
                <c:ptCount val="6"/>
                <c:pt idx="0">
                  <c:v>1941488.6399999999</c:v>
                </c:pt>
                <c:pt idx="1">
                  <c:v>693388.80000000005</c:v>
                </c:pt>
                <c:pt idx="2">
                  <c:v>573027.83999999997</c:v>
                </c:pt>
                <c:pt idx="3">
                  <c:v>204652.79999999999</c:v>
                </c:pt>
                <c:pt idx="4">
                  <c:v>2016389.76</c:v>
                </c:pt>
                <c:pt idx="5">
                  <c:v>720139.2</c:v>
                </c:pt>
              </c:numCache>
            </c:numRef>
          </c:val>
        </c:ser>
        <c:ser>
          <c:idx val="2"/>
          <c:order val="2"/>
          <c:tx>
            <c:strRef>
              <c:f>'MgSO4 Cost'!$F$125</c:f>
              <c:strCache>
                <c:ptCount val="1"/>
                <c:pt idx="0">
                  <c:v>Zuspan High Cost</c:v>
                </c:pt>
              </c:strCache>
            </c:strRef>
          </c:tx>
          <c:spPr>
            <a:solidFill>
              <a:srgbClr val="00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'MgSO4 Cost'!$C$126:$C$131</c:f>
              <c:strCache>
                <c:ptCount val="6"/>
                <c:pt idx="0">
                  <c:v>Sub-Saharan Africa High Case</c:v>
                </c:pt>
                <c:pt idx="1">
                  <c:v>Sub-Saharan Africa Low Case</c:v>
                </c:pt>
                <c:pt idx="2">
                  <c:v>Southeast Asia High Case</c:v>
                </c:pt>
                <c:pt idx="3">
                  <c:v>Southeast Asia Low Case</c:v>
                </c:pt>
                <c:pt idx="4">
                  <c:v>South Asia High Case</c:v>
                </c:pt>
                <c:pt idx="5">
                  <c:v>South Asia Low Case</c:v>
                </c:pt>
              </c:strCache>
            </c:strRef>
          </c:cat>
          <c:val>
            <c:numRef>
              <c:f>'MgSO4 Cost'!$F$126:$F$131</c:f>
              <c:numCache>
                <c:formatCode>"$"#,##0</c:formatCode>
                <c:ptCount val="6"/>
                <c:pt idx="0">
                  <c:v>4659572.7360000005</c:v>
                </c:pt>
                <c:pt idx="1">
                  <c:v>1664133.1200000001</c:v>
                </c:pt>
                <c:pt idx="2">
                  <c:v>1375266.8160000001</c:v>
                </c:pt>
                <c:pt idx="3">
                  <c:v>491166.71999999997</c:v>
                </c:pt>
                <c:pt idx="4">
                  <c:v>4839335.4240000006</c:v>
                </c:pt>
                <c:pt idx="5">
                  <c:v>1728334.0799999998</c:v>
                </c:pt>
              </c:numCache>
            </c:numRef>
          </c:val>
        </c:ser>
        <c:ser>
          <c:idx val="3"/>
          <c:order val="3"/>
          <c:tx>
            <c:strRef>
              <c:f>'MgSO4 Cost'!$G$125</c:f>
              <c:strCache>
                <c:ptCount val="1"/>
                <c:pt idx="0">
                  <c:v>Zuspan Low Cost</c:v>
                </c:pt>
              </c:strCache>
            </c:strRef>
          </c:tx>
          <c:spPr>
            <a:solidFill>
              <a:srgbClr val="00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'MgSO4 Cost'!$C$126:$C$131</c:f>
              <c:strCache>
                <c:ptCount val="6"/>
                <c:pt idx="0">
                  <c:v>Sub-Saharan Africa High Case</c:v>
                </c:pt>
                <c:pt idx="1">
                  <c:v>Sub-Saharan Africa Low Case</c:v>
                </c:pt>
                <c:pt idx="2">
                  <c:v>Southeast Asia High Case</c:v>
                </c:pt>
                <c:pt idx="3">
                  <c:v>Southeast Asia Low Case</c:v>
                </c:pt>
                <c:pt idx="4">
                  <c:v>South Asia High Case</c:v>
                </c:pt>
                <c:pt idx="5">
                  <c:v>South Asia Low Case</c:v>
                </c:pt>
              </c:strCache>
            </c:strRef>
          </c:cat>
          <c:val>
            <c:numRef>
              <c:f>'MgSO4 Cost'!$G$126:$G$131</c:f>
              <c:numCache>
                <c:formatCode>"$"#,##0</c:formatCode>
                <c:ptCount val="6"/>
                <c:pt idx="0">
                  <c:v>1456116.48</c:v>
                </c:pt>
                <c:pt idx="1">
                  <c:v>520041.60000000003</c:v>
                </c:pt>
                <c:pt idx="2">
                  <c:v>429770.88</c:v>
                </c:pt>
                <c:pt idx="3">
                  <c:v>153489.59999999998</c:v>
                </c:pt>
                <c:pt idx="4">
                  <c:v>1512292.32</c:v>
                </c:pt>
                <c:pt idx="5">
                  <c:v>540104.39999999991</c:v>
                </c:pt>
              </c:numCache>
            </c:numRef>
          </c:val>
        </c:ser>
        <c:dLbls>
          <c:showLegendKey val="0"/>
          <c:showVal val="0"/>
          <c:showCatName val="0"/>
          <c:showSerName val="0"/>
          <c:showPercent val="0"/>
          <c:showBubbleSize val="0"/>
        </c:dLbls>
        <c:gapWidth val="150"/>
        <c:axId val="103874560"/>
        <c:axId val="103876096"/>
      </c:barChart>
      <c:catAx>
        <c:axId val="103874560"/>
        <c:scaling>
          <c:orientation val="minMax"/>
        </c:scaling>
        <c:delete val="0"/>
        <c:axPos val="b"/>
        <c:majorTickMark val="out"/>
        <c:minorTickMark val="none"/>
        <c:tickLblPos val="nextTo"/>
        <c:txPr>
          <a:bodyPr/>
          <a:lstStyle/>
          <a:p>
            <a:pPr>
              <a:defRPr>
                <a:solidFill>
                  <a:srgbClr val="000090"/>
                </a:solidFill>
              </a:defRPr>
            </a:pPr>
            <a:endParaRPr lang="en-US"/>
          </a:p>
        </c:txPr>
        <c:crossAx val="103876096"/>
        <c:crosses val="autoZero"/>
        <c:auto val="1"/>
        <c:lblAlgn val="ctr"/>
        <c:lblOffset val="100"/>
        <c:noMultiLvlLbl val="0"/>
      </c:catAx>
      <c:valAx>
        <c:axId val="103876096"/>
        <c:scaling>
          <c:orientation val="minMax"/>
        </c:scaling>
        <c:delete val="0"/>
        <c:axPos val="l"/>
        <c:title>
          <c:tx>
            <c:rich>
              <a:bodyPr rot="-5400000" vert="horz"/>
              <a:lstStyle/>
              <a:p>
                <a:pPr>
                  <a:defRPr>
                    <a:solidFill>
                      <a:srgbClr val="000090"/>
                    </a:solidFill>
                  </a:defRPr>
                </a:pPr>
                <a:r>
                  <a:rPr lang="en-US">
                    <a:solidFill>
                      <a:srgbClr val="000090"/>
                    </a:solidFill>
                  </a:rPr>
                  <a:t>Total Estimated</a:t>
                </a:r>
                <a:r>
                  <a:rPr lang="en-US" baseline="0">
                    <a:solidFill>
                      <a:srgbClr val="000090"/>
                    </a:solidFill>
                  </a:rPr>
                  <a:t> Costs</a:t>
                </a:r>
                <a:endParaRPr lang="en-US">
                  <a:solidFill>
                    <a:srgbClr val="000090"/>
                  </a:solidFill>
                </a:endParaRPr>
              </a:p>
            </c:rich>
          </c:tx>
          <c:overlay val="0"/>
        </c:title>
        <c:numFmt formatCode="&quot;$&quot;#,##0" sourceLinked="1"/>
        <c:majorTickMark val="out"/>
        <c:minorTickMark val="none"/>
        <c:tickLblPos val="nextTo"/>
        <c:txPr>
          <a:bodyPr/>
          <a:lstStyle/>
          <a:p>
            <a:pPr>
              <a:defRPr>
                <a:solidFill>
                  <a:srgbClr val="000090"/>
                </a:solidFill>
              </a:defRPr>
            </a:pPr>
            <a:endParaRPr lang="en-US"/>
          </a:p>
        </c:txPr>
        <c:crossAx val="103874560"/>
        <c:crosses val="autoZero"/>
        <c:crossBetween val="between"/>
      </c:valAx>
    </c:plotArea>
    <c:legend>
      <c:legendPos val="r"/>
      <c:layout>
        <c:manualLayout>
          <c:xMode val="edge"/>
          <c:yMode val="edge"/>
          <c:x val="0.81283434424138101"/>
          <c:y val="0.11561882902098"/>
          <c:w val="0.17876064726968799"/>
          <c:h val="0.17605245367056399"/>
        </c:manualLayout>
      </c:layout>
      <c:overlay val="1"/>
      <c:txPr>
        <a:bodyPr/>
        <a:lstStyle/>
        <a:p>
          <a:pPr>
            <a:defRPr>
              <a:solidFill>
                <a:srgbClr val="000090"/>
              </a:solidFill>
            </a:defRPr>
          </a:pPr>
          <a:endParaRPr lang="en-US"/>
        </a:p>
      </c:txPr>
    </c:legend>
    <c:plotVisOnly val="1"/>
    <c:dispBlanksAs val="gap"/>
    <c:showDLblsOverMax val="0"/>
  </c:chart>
  <c:printSettings>
    <c:headerFooter/>
    <c:pageMargins b="1" l="0.75" r="0.75" t="1" header="0.5" footer="0.5"/>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Global Cost of PE/E Treatment Among</a:t>
            </a:r>
            <a:r>
              <a:rPr lang="en-US" baseline="0">
                <a:solidFill>
                  <a:srgbClr val="000090"/>
                </a:solidFill>
              </a:rPr>
              <a:t> the Total Addressable Market</a:t>
            </a:r>
            <a:endParaRPr lang="en-US">
              <a:solidFill>
                <a:srgbClr val="000090"/>
              </a:solidFill>
            </a:endParaRPr>
          </a:p>
        </c:rich>
      </c:tx>
      <c:overlay val="0"/>
    </c:title>
    <c:autoTitleDeleted val="0"/>
    <c:plotArea>
      <c:layout>
        <c:manualLayout>
          <c:layoutTarget val="inner"/>
          <c:xMode val="edge"/>
          <c:yMode val="edge"/>
          <c:x val="0.12016130544586801"/>
          <c:y val="0.121400768911366"/>
          <c:w val="0.85616181692783799"/>
          <c:h val="0.79295736749307799"/>
        </c:manualLayout>
      </c:layout>
      <c:barChart>
        <c:barDir val="col"/>
        <c:grouping val="clustered"/>
        <c:varyColors val="0"/>
        <c:ser>
          <c:idx val="0"/>
          <c:order val="0"/>
          <c:tx>
            <c:v>Pritchard High Cost</c:v>
          </c:tx>
          <c:spPr>
            <a:solidFill>
              <a:srgbClr val="0080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'MgSO4 Cost'!$C$143:$C$148</c:f>
              <c:strCache>
                <c:ptCount val="6"/>
                <c:pt idx="0">
                  <c:v>Sub-Saharan Africa High Case</c:v>
                </c:pt>
                <c:pt idx="1">
                  <c:v>Sub-Saharan Africa Low Case</c:v>
                </c:pt>
                <c:pt idx="2">
                  <c:v>Southeast Asia High Case</c:v>
                </c:pt>
                <c:pt idx="3">
                  <c:v>Southeast Asia Low Case</c:v>
                </c:pt>
                <c:pt idx="4">
                  <c:v>South Asia High Case</c:v>
                </c:pt>
                <c:pt idx="5">
                  <c:v>South Asia Low Case</c:v>
                </c:pt>
              </c:strCache>
            </c:strRef>
          </c:cat>
          <c:val>
            <c:numRef>
              <c:f>'MgSO4 Cost'!$D$143:$D$148</c:f>
              <c:numCache>
                <c:formatCode>"$"#,##0</c:formatCode>
                <c:ptCount val="6"/>
                <c:pt idx="0">
                  <c:v>12943257.600000001</c:v>
                </c:pt>
                <c:pt idx="1">
                  <c:v>4622592</c:v>
                </c:pt>
                <c:pt idx="2">
                  <c:v>4167475.1999999993</c:v>
                </c:pt>
                <c:pt idx="3">
                  <c:v>1488384</c:v>
                </c:pt>
                <c:pt idx="4">
                  <c:v>14664652.800000001</c:v>
                </c:pt>
                <c:pt idx="5">
                  <c:v>5237376</c:v>
                </c:pt>
              </c:numCache>
            </c:numRef>
          </c:val>
        </c:ser>
        <c:ser>
          <c:idx val="1"/>
          <c:order val="1"/>
          <c:tx>
            <c:v>Pritchard Low Cost</c:v>
          </c:tx>
          <c:spPr>
            <a:solidFill>
              <a:srgbClr val="0080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'MgSO4 Cost'!$C$143:$C$148</c:f>
              <c:strCache>
                <c:ptCount val="6"/>
                <c:pt idx="0">
                  <c:v>Sub-Saharan Africa High Case</c:v>
                </c:pt>
                <c:pt idx="1">
                  <c:v>Sub-Saharan Africa Low Case</c:v>
                </c:pt>
                <c:pt idx="2">
                  <c:v>Southeast Asia High Case</c:v>
                </c:pt>
                <c:pt idx="3">
                  <c:v>Southeast Asia Low Case</c:v>
                </c:pt>
                <c:pt idx="4">
                  <c:v>South Asia High Case</c:v>
                </c:pt>
                <c:pt idx="5">
                  <c:v>South Asia Low Case</c:v>
                </c:pt>
              </c:strCache>
            </c:strRef>
          </c:cat>
          <c:val>
            <c:numRef>
              <c:f>'MgSO4 Cost'!$E$143:$E$148</c:f>
              <c:numCache>
                <c:formatCode>"$"#,##0</c:formatCode>
                <c:ptCount val="6"/>
                <c:pt idx="0">
                  <c:v>4044768</c:v>
                </c:pt>
                <c:pt idx="1">
                  <c:v>1444560</c:v>
                </c:pt>
                <c:pt idx="2">
                  <c:v>1302335.9999999998</c:v>
                </c:pt>
                <c:pt idx="3">
                  <c:v>465120</c:v>
                </c:pt>
                <c:pt idx="4">
                  <c:v>4582704</c:v>
                </c:pt>
                <c:pt idx="5">
                  <c:v>1636680</c:v>
                </c:pt>
              </c:numCache>
            </c:numRef>
          </c:val>
        </c:ser>
        <c:ser>
          <c:idx val="2"/>
          <c:order val="2"/>
          <c:tx>
            <c:v>Zuspan High Cost</c:v>
          </c:tx>
          <c:spPr>
            <a:solidFill>
              <a:srgbClr val="00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'MgSO4 Cost'!$C$143:$C$148</c:f>
              <c:strCache>
                <c:ptCount val="6"/>
                <c:pt idx="0">
                  <c:v>Sub-Saharan Africa High Case</c:v>
                </c:pt>
                <c:pt idx="1">
                  <c:v>Sub-Saharan Africa Low Case</c:v>
                </c:pt>
                <c:pt idx="2">
                  <c:v>Southeast Asia High Case</c:v>
                </c:pt>
                <c:pt idx="3">
                  <c:v>Southeast Asia Low Case</c:v>
                </c:pt>
                <c:pt idx="4">
                  <c:v>South Asia High Case</c:v>
                </c:pt>
                <c:pt idx="5">
                  <c:v>South Asia Low Case</c:v>
                </c:pt>
              </c:strCache>
            </c:strRef>
          </c:cat>
          <c:val>
            <c:numRef>
              <c:f>'MgSO4 Cost'!$F$143:$F$148</c:f>
              <c:numCache>
                <c:formatCode>"$"#,##0</c:formatCode>
                <c:ptCount val="6"/>
                <c:pt idx="0">
                  <c:v>9707443.2000000011</c:v>
                </c:pt>
                <c:pt idx="1">
                  <c:v>3466944</c:v>
                </c:pt>
                <c:pt idx="2">
                  <c:v>3125606.3999999994</c:v>
                </c:pt>
                <c:pt idx="3">
                  <c:v>1116288</c:v>
                </c:pt>
                <c:pt idx="4">
                  <c:v>10998489.600000001</c:v>
                </c:pt>
                <c:pt idx="5">
                  <c:v>3928032</c:v>
                </c:pt>
              </c:numCache>
            </c:numRef>
          </c:val>
        </c:ser>
        <c:ser>
          <c:idx val="3"/>
          <c:order val="3"/>
          <c:tx>
            <c:v>Zuspan Low Cost</c:v>
          </c:tx>
          <c:spPr>
            <a:solidFill>
              <a:srgbClr val="00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'MgSO4 Cost'!$C$143:$C$148</c:f>
              <c:strCache>
                <c:ptCount val="6"/>
                <c:pt idx="0">
                  <c:v>Sub-Saharan Africa High Case</c:v>
                </c:pt>
                <c:pt idx="1">
                  <c:v>Sub-Saharan Africa Low Case</c:v>
                </c:pt>
                <c:pt idx="2">
                  <c:v>Southeast Asia High Case</c:v>
                </c:pt>
                <c:pt idx="3">
                  <c:v>Southeast Asia Low Case</c:v>
                </c:pt>
                <c:pt idx="4">
                  <c:v>South Asia High Case</c:v>
                </c:pt>
                <c:pt idx="5">
                  <c:v>South Asia Low Case</c:v>
                </c:pt>
              </c:strCache>
            </c:strRef>
          </c:cat>
          <c:val>
            <c:numRef>
              <c:f>'MgSO4 Cost'!$G$143:$G$148</c:f>
              <c:numCache>
                <c:formatCode>"$"#,##0</c:formatCode>
                <c:ptCount val="6"/>
                <c:pt idx="0">
                  <c:v>3033576</c:v>
                </c:pt>
                <c:pt idx="1">
                  <c:v>1083420</c:v>
                </c:pt>
                <c:pt idx="2">
                  <c:v>976751.99999999977</c:v>
                </c:pt>
                <c:pt idx="3">
                  <c:v>348840</c:v>
                </c:pt>
                <c:pt idx="4">
                  <c:v>3437028</c:v>
                </c:pt>
                <c:pt idx="5">
                  <c:v>1227510</c:v>
                </c:pt>
              </c:numCache>
            </c:numRef>
          </c:val>
        </c:ser>
        <c:dLbls>
          <c:showLegendKey val="0"/>
          <c:showVal val="0"/>
          <c:showCatName val="0"/>
          <c:showSerName val="0"/>
          <c:showPercent val="0"/>
          <c:showBubbleSize val="0"/>
        </c:dLbls>
        <c:gapWidth val="150"/>
        <c:axId val="103933824"/>
        <c:axId val="103935360"/>
      </c:barChart>
      <c:catAx>
        <c:axId val="103933824"/>
        <c:scaling>
          <c:orientation val="minMax"/>
        </c:scaling>
        <c:delete val="0"/>
        <c:axPos val="b"/>
        <c:majorTickMark val="out"/>
        <c:minorTickMark val="none"/>
        <c:tickLblPos val="nextTo"/>
        <c:txPr>
          <a:bodyPr/>
          <a:lstStyle/>
          <a:p>
            <a:pPr>
              <a:defRPr>
                <a:solidFill>
                  <a:srgbClr val="000090"/>
                </a:solidFill>
              </a:defRPr>
            </a:pPr>
            <a:endParaRPr lang="en-US"/>
          </a:p>
        </c:txPr>
        <c:crossAx val="103935360"/>
        <c:crosses val="autoZero"/>
        <c:auto val="1"/>
        <c:lblAlgn val="ctr"/>
        <c:lblOffset val="100"/>
        <c:noMultiLvlLbl val="0"/>
      </c:catAx>
      <c:valAx>
        <c:axId val="103935360"/>
        <c:scaling>
          <c:orientation val="minMax"/>
        </c:scaling>
        <c:delete val="0"/>
        <c:axPos val="l"/>
        <c:title>
          <c:tx>
            <c:rich>
              <a:bodyPr rot="-5400000" vert="horz"/>
              <a:lstStyle/>
              <a:p>
                <a:pPr>
                  <a:defRPr>
                    <a:solidFill>
                      <a:srgbClr val="000090"/>
                    </a:solidFill>
                  </a:defRPr>
                </a:pPr>
                <a:r>
                  <a:rPr lang="en-US">
                    <a:solidFill>
                      <a:srgbClr val="000090"/>
                    </a:solidFill>
                  </a:rPr>
                  <a:t>Total Estimated Costs</a:t>
                </a:r>
              </a:p>
            </c:rich>
          </c:tx>
          <c:overlay val="0"/>
        </c:title>
        <c:numFmt formatCode="&quot;$&quot;#,##0" sourceLinked="1"/>
        <c:majorTickMark val="out"/>
        <c:minorTickMark val="none"/>
        <c:tickLblPos val="nextTo"/>
        <c:txPr>
          <a:bodyPr/>
          <a:lstStyle/>
          <a:p>
            <a:pPr>
              <a:defRPr>
                <a:solidFill>
                  <a:srgbClr val="000090"/>
                </a:solidFill>
              </a:defRPr>
            </a:pPr>
            <a:endParaRPr lang="en-US"/>
          </a:p>
        </c:txPr>
        <c:crossAx val="103933824"/>
        <c:crosses val="autoZero"/>
        <c:crossBetween val="between"/>
      </c:valAx>
    </c:plotArea>
    <c:legend>
      <c:legendPos val="r"/>
      <c:layout>
        <c:manualLayout>
          <c:xMode val="edge"/>
          <c:yMode val="edge"/>
          <c:x val="0.80902184576041603"/>
          <c:y val="0.20856266976908999"/>
          <c:w val="0.16944302750759599"/>
          <c:h val="0.16422230887172701"/>
        </c:manualLayout>
      </c:layout>
      <c:overlay val="1"/>
      <c:txPr>
        <a:bodyPr/>
        <a:lstStyle/>
        <a:p>
          <a:pPr>
            <a:defRPr>
              <a:solidFill>
                <a:srgbClr val="000090"/>
              </a:solidFill>
            </a:defRPr>
          </a:pPr>
          <a:endParaRPr lang="en-US"/>
        </a:p>
      </c:txPr>
    </c:legend>
    <c:plotVisOnly val="1"/>
    <c:dispBlanksAs val="gap"/>
    <c:showDLblsOverMax val="0"/>
  </c:chart>
  <c:printSettings>
    <c:headerFooter/>
    <c:pageMargins b="1" l="0.75" r="0.75" t="1" header="0.5" footer="0.5"/>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Cost</a:t>
            </a:r>
            <a:r>
              <a:rPr lang="en-US" baseline="0">
                <a:solidFill>
                  <a:srgbClr val="000090"/>
                </a:solidFill>
              </a:rPr>
              <a:t> of PE/E Treatment Among Facility-Based Births in SSA</a:t>
            </a:r>
            <a:endParaRPr lang="en-US">
              <a:solidFill>
                <a:srgbClr val="000090"/>
              </a:solidFill>
            </a:endParaRPr>
          </a:p>
        </c:rich>
      </c:tx>
      <c:overlay val="0"/>
    </c:title>
    <c:autoTitleDeleted val="0"/>
    <c:plotArea>
      <c:layout>
        <c:manualLayout>
          <c:layoutTarget val="inner"/>
          <c:xMode val="edge"/>
          <c:yMode val="edge"/>
          <c:x val="0.12613027235521801"/>
          <c:y val="0.120201996301202"/>
          <c:w val="0.85265101528518406"/>
          <c:h val="0.79053889474689898"/>
        </c:manualLayout>
      </c:layout>
      <c:barChart>
        <c:barDir val="col"/>
        <c:grouping val="clustered"/>
        <c:varyColors val="0"/>
        <c:ser>
          <c:idx val="0"/>
          <c:order val="0"/>
          <c:tx>
            <c:strRef>
              <c:f>'MgSO4 Cost'!$D$156</c:f>
              <c:strCache>
                <c:ptCount val="1"/>
                <c:pt idx="0">
                  <c:v>Pritchard High Cost</c:v>
                </c:pt>
              </c:strCache>
            </c:strRef>
          </c:tx>
          <c:spPr>
            <a:solidFill>
              <a:srgbClr val="0080FF"/>
            </a:solidFill>
          </c:spPr>
          <c:invertIfNegative val="0"/>
          <c:cat>
            <c:strRef>
              <c:f>'MgSO4 Cost'!$C$157:$C$166</c:f>
              <c:strCache>
                <c:ptCount val="10"/>
                <c:pt idx="0">
                  <c:v>Kenya High Case</c:v>
                </c:pt>
                <c:pt idx="1">
                  <c:v>Kenya Low Case</c:v>
                </c:pt>
                <c:pt idx="2">
                  <c:v>Ethiopia High Case</c:v>
                </c:pt>
                <c:pt idx="3">
                  <c:v>Ethiopia Low Case</c:v>
                </c:pt>
                <c:pt idx="4">
                  <c:v>Uganda High Case </c:v>
                </c:pt>
                <c:pt idx="5">
                  <c:v>Uganda Low Case</c:v>
                </c:pt>
                <c:pt idx="6">
                  <c:v>Zambia High Case</c:v>
                </c:pt>
                <c:pt idx="7">
                  <c:v>Zambia Low Case</c:v>
                </c:pt>
                <c:pt idx="8">
                  <c:v>Senegal High Case</c:v>
                </c:pt>
                <c:pt idx="9">
                  <c:v>Senegal Low Case</c:v>
                </c:pt>
              </c:strCache>
            </c:strRef>
          </c:cat>
          <c:val>
            <c:numRef>
              <c:f>'MgSO4 Cost'!$D$157:$D$166</c:f>
              <c:numCache>
                <c:formatCode>"$"#,##0</c:formatCode>
                <c:ptCount val="10"/>
                <c:pt idx="0">
                  <c:v>245223.01439999999</c:v>
                </c:pt>
                <c:pt idx="1">
                  <c:v>87579.648000000001</c:v>
                </c:pt>
                <c:pt idx="2">
                  <c:v>108695.55200000001</c:v>
                </c:pt>
                <c:pt idx="3">
                  <c:v>38819.840000000004</c:v>
                </c:pt>
                <c:pt idx="4">
                  <c:v>339220.22400000005</c:v>
                </c:pt>
                <c:pt idx="5">
                  <c:v>121150.08000000002</c:v>
                </c:pt>
                <c:pt idx="6">
                  <c:v>107485.59360000001</c:v>
                </c:pt>
                <c:pt idx="7">
                  <c:v>38387.712</c:v>
                </c:pt>
                <c:pt idx="8">
                  <c:v>134217.21599999999</c:v>
                </c:pt>
                <c:pt idx="9">
                  <c:v>47934.720000000001</c:v>
                </c:pt>
              </c:numCache>
            </c:numRef>
          </c:val>
        </c:ser>
        <c:ser>
          <c:idx val="1"/>
          <c:order val="1"/>
          <c:tx>
            <c:strRef>
              <c:f>'MgSO4 Cost'!$E$156</c:f>
              <c:strCache>
                <c:ptCount val="1"/>
                <c:pt idx="0">
                  <c:v>Pritchard Low Cost</c:v>
                </c:pt>
              </c:strCache>
            </c:strRef>
          </c:tx>
          <c:spPr>
            <a:solidFill>
              <a:srgbClr val="0080FF"/>
            </a:solidFill>
          </c:spPr>
          <c:invertIfNegative val="0"/>
          <c:cat>
            <c:strRef>
              <c:f>'MgSO4 Cost'!$C$157:$C$166</c:f>
              <c:strCache>
                <c:ptCount val="10"/>
                <c:pt idx="0">
                  <c:v>Kenya High Case</c:v>
                </c:pt>
                <c:pt idx="1">
                  <c:v>Kenya Low Case</c:v>
                </c:pt>
                <c:pt idx="2">
                  <c:v>Ethiopia High Case</c:v>
                </c:pt>
                <c:pt idx="3">
                  <c:v>Ethiopia Low Case</c:v>
                </c:pt>
                <c:pt idx="4">
                  <c:v>Uganda High Case </c:v>
                </c:pt>
                <c:pt idx="5">
                  <c:v>Uganda Low Case</c:v>
                </c:pt>
                <c:pt idx="6">
                  <c:v>Zambia High Case</c:v>
                </c:pt>
                <c:pt idx="7">
                  <c:v>Zambia Low Case</c:v>
                </c:pt>
                <c:pt idx="8">
                  <c:v>Senegal High Case</c:v>
                </c:pt>
                <c:pt idx="9">
                  <c:v>Senegal Low Case</c:v>
                </c:pt>
              </c:strCache>
            </c:strRef>
          </c:cat>
          <c:val>
            <c:numRef>
              <c:f>'MgSO4 Cost'!$E$157:$E$166</c:f>
              <c:numCache>
                <c:formatCode>"$"#,##0</c:formatCode>
                <c:ptCount val="10"/>
                <c:pt idx="0">
                  <c:v>76632.191999999995</c:v>
                </c:pt>
                <c:pt idx="1">
                  <c:v>27368.639999999999</c:v>
                </c:pt>
                <c:pt idx="2">
                  <c:v>33967.360000000001</c:v>
                </c:pt>
                <c:pt idx="3">
                  <c:v>12131.2</c:v>
                </c:pt>
                <c:pt idx="4">
                  <c:v>106006.32</c:v>
                </c:pt>
                <c:pt idx="5">
                  <c:v>37859.4</c:v>
                </c:pt>
                <c:pt idx="6">
                  <c:v>33589.248</c:v>
                </c:pt>
                <c:pt idx="7">
                  <c:v>11996.16</c:v>
                </c:pt>
                <c:pt idx="8">
                  <c:v>41942.879999999997</c:v>
                </c:pt>
                <c:pt idx="9">
                  <c:v>14979.6</c:v>
                </c:pt>
              </c:numCache>
            </c:numRef>
          </c:val>
        </c:ser>
        <c:ser>
          <c:idx val="2"/>
          <c:order val="2"/>
          <c:tx>
            <c:strRef>
              <c:f>'MgSO4 Cost'!$F$156</c:f>
              <c:strCache>
                <c:ptCount val="1"/>
                <c:pt idx="0">
                  <c:v>Zuspan High Cost</c:v>
                </c:pt>
              </c:strCache>
            </c:strRef>
          </c:tx>
          <c:spPr>
            <a:solidFill>
              <a:srgbClr val="00FF00"/>
            </a:solidFill>
          </c:spPr>
          <c:invertIfNegative val="0"/>
          <c:cat>
            <c:strRef>
              <c:f>'MgSO4 Cost'!$C$157:$C$166</c:f>
              <c:strCache>
                <c:ptCount val="10"/>
                <c:pt idx="0">
                  <c:v>Kenya High Case</c:v>
                </c:pt>
                <c:pt idx="1">
                  <c:v>Kenya Low Case</c:v>
                </c:pt>
                <c:pt idx="2">
                  <c:v>Ethiopia High Case</c:v>
                </c:pt>
                <c:pt idx="3">
                  <c:v>Ethiopia Low Case</c:v>
                </c:pt>
                <c:pt idx="4">
                  <c:v>Uganda High Case </c:v>
                </c:pt>
                <c:pt idx="5">
                  <c:v>Uganda Low Case</c:v>
                </c:pt>
                <c:pt idx="6">
                  <c:v>Zambia High Case</c:v>
                </c:pt>
                <c:pt idx="7">
                  <c:v>Zambia Low Case</c:v>
                </c:pt>
                <c:pt idx="8">
                  <c:v>Senegal High Case</c:v>
                </c:pt>
                <c:pt idx="9">
                  <c:v>Senegal Low Case</c:v>
                </c:pt>
              </c:strCache>
            </c:strRef>
          </c:cat>
          <c:val>
            <c:numRef>
              <c:f>'MgSO4 Cost'!$F$157:$F$166</c:f>
              <c:numCache>
                <c:formatCode>"$"#,##0</c:formatCode>
                <c:ptCount val="10"/>
                <c:pt idx="0">
                  <c:v>183917.26080000002</c:v>
                </c:pt>
                <c:pt idx="1">
                  <c:v>65684.736000000004</c:v>
                </c:pt>
                <c:pt idx="2">
                  <c:v>81521.664000000004</c:v>
                </c:pt>
                <c:pt idx="3">
                  <c:v>29114.880000000005</c:v>
                </c:pt>
                <c:pt idx="4">
                  <c:v>254415.16800000003</c:v>
                </c:pt>
                <c:pt idx="5">
                  <c:v>90862.560000000012</c:v>
                </c:pt>
                <c:pt idx="6">
                  <c:v>80614.195200000016</c:v>
                </c:pt>
                <c:pt idx="7">
                  <c:v>28790.784</c:v>
                </c:pt>
                <c:pt idx="8">
                  <c:v>100662.912</c:v>
                </c:pt>
                <c:pt idx="9">
                  <c:v>35951.040000000001</c:v>
                </c:pt>
              </c:numCache>
            </c:numRef>
          </c:val>
        </c:ser>
        <c:ser>
          <c:idx val="3"/>
          <c:order val="3"/>
          <c:tx>
            <c:strRef>
              <c:f>'MgSO4 Cost'!$G$156</c:f>
              <c:strCache>
                <c:ptCount val="1"/>
                <c:pt idx="0">
                  <c:v>Zuspan Low Cost</c:v>
                </c:pt>
              </c:strCache>
            </c:strRef>
          </c:tx>
          <c:spPr>
            <a:solidFill>
              <a:srgbClr val="00FF00"/>
            </a:solidFill>
          </c:spPr>
          <c:invertIfNegative val="0"/>
          <c:cat>
            <c:strRef>
              <c:f>'MgSO4 Cost'!$C$157:$C$166</c:f>
              <c:strCache>
                <c:ptCount val="10"/>
                <c:pt idx="0">
                  <c:v>Kenya High Case</c:v>
                </c:pt>
                <c:pt idx="1">
                  <c:v>Kenya Low Case</c:v>
                </c:pt>
                <c:pt idx="2">
                  <c:v>Ethiopia High Case</c:v>
                </c:pt>
                <c:pt idx="3">
                  <c:v>Ethiopia Low Case</c:v>
                </c:pt>
                <c:pt idx="4">
                  <c:v>Uganda High Case </c:v>
                </c:pt>
                <c:pt idx="5">
                  <c:v>Uganda Low Case</c:v>
                </c:pt>
                <c:pt idx="6">
                  <c:v>Zambia High Case</c:v>
                </c:pt>
                <c:pt idx="7">
                  <c:v>Zambia Low Case</c:v>
                </c:pt>
                <c:pt idx="8">
                  <c:v>Senegal High Case</c:v>
                </c:pt>
                <c:pt idx="9">
                  <c:v>Senegal Low Case</c:v>
                </c:pt>
              </c:strCache>
            </c:strRef>
          </c:cat>
          <c:val>
            <c:numRef>
              <c:f>'MgSO4 Cost'!$G$157:$G$166</c:f>
              <c:numCache>
                <c:formatCode>"$"#,##0</c:formatCode>
                <c:ptCount val="10"/>
                <c:pt idx="0">
                  <c:v>57474.144</c:v>
                </c:pt>
                <c:pt idx="1">
                  <c:v>20526.48</c:v>
                </c:pt>
                <c:pt idx="2">
                  <c:v>25475.52</c:v>
                </c:pt>
                <c:pt idx="3">
                  <c:v>9098.4000000000015</c:v>
                </c:pt>
                <c:pt idx="4">
                  <c:v>79504.740000000005</c:v>
                </c:pt>
                <c:pt idx="5">
                  <c:v>28394.550000000003</c:v>
                </c:pt>
                <c:pt idx="6">
                  <c:v>25191.936000000002</c:v>
                </c:pt>
                <c:pt idx="7">
                  <c:v>8997.119999999999</c:v>
                </c:pt>
                <c:pt idx="8">
                  <c:v>31457.159999999996</c:v>
                </c:pt>
                <c:pt idx="9">
                  <c:v>11234.7</c:v>
                </c:pt>
              </c:numCache>
            </c:numRef>
          </c:val>
        </c:ser>
        <c:dLbls>
          <c:showLegendKey val="0"/>
          <c:showVal val="0"/>
          <c:showCatName val="0"/>
          <c:showSerName val="0"/>
          <c:showPercent val="0"/>
          <c:showBubbleSize val="0"/>
        </c:dLbls>
        <c:gapWidth val="150"/>
        <c:axId val="105625856"/>
        <c:axId val="105635840"/>
      </c:barChart>
      <c:catAx>
        <c:axId val="105625856"/>
        <c:scaling>
          <c:orientation val="minMax"/>
        </c:scaling>
        <c:delete val="0"/>
        <c:axPos val="b"/>
        <c:majorTickMark val="out"/>
        <c:minorTickMark val="none"/>
        <c:tickLblPos val="nextTo"/>
        <c:txPr>
          <a:bodyPr/>
          <a:lstStyle/>
          <a:p>
            <a:pPr>
              <a:defRPr>
                <a:solidFill>
                  <a:srgbClr val="000090"/>
                </a:solidFill>
              </a:defRPr>
            </a:pPr>
            <a:endParaRPr lang="en-US"/>
          </a:p>
        </c:txPr>
        <c:crossAx val="105635840"/>
        <c:crosses val="autoZero"/>
        <c:auto val="1"/>
        <c:lblAlgn val="ctr"/>
        <c:lblOffset val="100"/>
        <c:noMultiLvlLbl val="0"/>
      </c:catAx>
      <c:valAx>
        <c:axId val="105635840"/>
        <c:scaling>
          <c:orientation val="minMax"/>
        </c:scaling>
        <c:delete val="0"/>
        <c:axPos val="l"/>
        <c:title>
          <c:tx>
            <c:rich>
              <a:bodyPr rot="-5400000" vert="horz"/>
              <a:lstStyle/>
              <a:p>
                <a:pPr>
                  <a:defRPr>
                    <a:solidFill>
                      <a:srgbClr val="000090"/>
                    </a:solidFill>
                  </a:defRPr>
                </a:pPr>
                <a:r>
                  <a:rPr lang="en-US">
                    <a:solidFill>
                      <a:srgbClr val="000090"/>
                    </a:solidFill>
                  </a:rPr>
                  <a:t>Total Estimated Costs</a:t>
                </a:r>
              </a:p>
            </c:rich>
          </c:tx>
          <c:overlay val="0"/>
        </c:title>
        <c:numFmt formatCode="&quot;$&quot;#,##0" sourceLinked="1"/>
        <c:majorTickMark val="out"/>
        <c:minorTickMark val="none"/>
        <c:tickLblPos val="nextTo"/>
        <c:txPr>
          <a:bodyPr/>
          <a:lstStyle/>
          <a:p>
            <a:pPr>
              <a:defRPr>
                <a:solidFill>
                  <a:srgbClr val="000090"/>
                </a:solidFill>
              </a:defRPr>
            </a:pPr>
            <a:endParaRPr lang="en-US"/>
          </a:p>
        </c:txPr>
        <c:crossAx val="105625856"/>
        <c:crosses val="autoZero"/>
        <c:crossBetween val="between"/>
      </c:valAx>
    </c:plotArea>
    <c:legend>
      <c:legendPos val="r"/>
      <c:layout>
        <c:manualLayout>
          <c:xMode val="edge"/>
          <c:yMode val="edge"/>
          <c:x val="0.81273053340578405"/>
          <c:y val="0.163114283710934"/>
          <c:w val="0.16656187972858599"/>
          <c:h val="0.14584960911285899"/>
        </c:manualLayout>
      </c:layout>
      <c:overlay val="1"/>
      <c:txPr>
        <a:bodyPr/>
        <a:lstStyle/>
        <a:p>
          <a:pPr>
            <a:defRPr>
              <a:solidFill>
                <a:srgbClr val="000090"/>
              </a:solidFill>
            </a:defRPr>
          </a:pPr>
          <a:endParaRPr lang="en-US"/>
        </a:p>
      </c:txPr>
    </c:legend>
    <c:plotVisOnly val="1"/>
    <c:dispBlanksAs val="gap"/>
    <c:showDLblsOverMax val="0"/>
  </c:chart>
  <c:printSettings>
    <c:headerFooter/>
    <c:pageMargins b="1" l="0.75" r="0.75" t="1" header="0.5" footer="0.5"/>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Cost</a:t>
            </a:r>
            <a:r>
              <a:rPr lang="en-US" baseline="0">
                <a:solidFill>
                  <a:srgbClr val="000090"/>
                </a:solidFill>
              </a:rPr>
              <a:t> of PE/E Treatment Among Total Addressable Market in SSA</a:t>
            </a:r>
            <a:endParaRPr lang="en-US">
              <a:solidFill>
                <a:srgbClr val="000090"/>
              </a:solidFill>
            </a:endParaRPr>
          </a:p>
        </c:rich>
      </c:tx>
      <c:overlay val="0"/>
    </c:title>
    <c:autoTitleDeleted val="0"/>
    <c:plotArea>
      <c:layout/>
      <c:barChart>
        <c:barDir val="col"/>
        <c:grouping val="clustered"/>
        <c:varyColors val="0"/>
        <c:ser>
          <c:idx val="0"/>
          <c:order val="0"/>
          <c:tx>
            <c:strRef>
              <c:f>'MgSO4 Cost'!$D$173</c:f>
              <c:strCache>
                <c:ptCount val="1"/>
                <c:pt idx="0">
                  <c:v>Pritchard High Cost</c:v>
                </c:pt>
              </c:strCache>
            </c:strRef>
          </c:tx>
          <c:spPr>
            <a:solidFill>
              <a:srgbClr val="0080FF"/>
            </a:solidFill>
          </c:spPr>
          <c:invertIfNegative val="0"/>
          <c:cat>
            <c:strRef>
              <c:f>'MgSO4 Cost'!$C$174:$C$183</c:f>
              <c:strCache>
                <c:ptCount val="10"/>
                <c:pt idx="0">
                  <c:v>Kenya High Case</c:v>
                </c:pt>
                <c:pt idx="1">
                  <c:v>Kenya Low Case</c:v>
                </c:pt>
                <c:pt idx="2">
                  <c:v>Ethiopia High Case</c:v>
                </c:pt>
                <c:pt idx="3">
                  <c:v>Ethiopia Low Case</c:v>
                </c:pt>
                <c:pt idx="4">
                  <c:v>Uganda High Case </c:v>
                </c:pt>
                <c:pt idx="5">
                  <c:v>Uganda Low Case</c:v>
                </c:pt>
                <c:pt idx="6">
                  <c:v>Zambia High Case</c:v>
                </c:pt>
                <c:pt idx="7">
                  <c:v>Zambia Low Case</c:v>
                </c:pt>
                <c:pt idx="8">
                  <c:v>Senegal High Case</c:v>
                </c:pt>
                <c:pt idx="9">
                  <c:v>Senegal Low Case</c:v>
                </c:pt>
              </c:strCache>
            </c:strRef>
          </c:cat>
          <c:val>
            <c:numRef>
              <c:f>'MgSO4 Cost'!$D$174:$D$183</c:f>
              <c:numCache>
                <c:formatCode>"$"#,##0</c:formatCode>
                <c:ptCount val="10"/>
                <c:pt idx="0">
                  <c:v>570286.07999999996</c:v>
                </c:pt>
                <c:pt idx="1">
                  <c:v>203673.60000000001</c:v>
                </c:pt>
                <c:pt idx="2">
                  <c:v>1086955.52</c:v>
                </c:pt>
                <c:pt idx="3">
                  <c:v>388198.40000000002</c:v>
                </c:pt>
                <c:pt idx="4">
                  <c:v>595123.20000000007</c:v>
                </c:pt>
                <c:pt idx="5">
                  <c:v>212544</c:v>
                </c:pt>
                <c:pt idx="6">
                  <c:v>223928.32000000004</c:v>
                </c:pt>
                <c:pt idx="7">
                  <c:v>79974.400000000009</c:v>
                </c:pt>
                <c:pt idx="8">
                  <c:v>183859.20000000001</c:v>
                </c:pt>
                <c:pt idx="9">
                  <c:v>65664</c:v>
                </c:pt>
              </c:numCache>
            </c:numRef>
          </c:val>
        </c:ser>
        <c:ser>
          <c:idx val="1"/>
          <c:order val="1"/>
          <c:tx>
            <c:strRef>
              <c:f>'MgSO4 Cost'!$E$173</c:f>
              <c:strCache>
                <c:ptCount val="1"/>
                <c:pt idx="0">
                  <c:v>Pritchard Low Cost</c:v>
                </c:pt>
              </c:strCache>
            </c:strRef>
          </c:tx>
          <c:spPr>
            <a:solidFill>
              <a:srgbClr val="0080FF"/>
            </a:solidFill>
          </c:spPr>
          <c:invertIfNegative val="0"/>
          <c:cat>
            <c:strRef>
              <c:f>'MgSO4 Cost'!$C$174:$C$183</c:f>
              <c:strCache>
                <c:ptCount val="10"/>
                <c:pt idx="0">
                  <c:v>Kenya High Case</c:v>
                </c:pt>
                <c:pt idx="1">
                  <c:v>Kenya Low Case</c:v>
                </c:pt>
                <c:pt idx="2">
                  <c:v>Ethiopia High Case</c:v>
                </c:pt>
                <c:pt idx="3">
                  <c:v>Ethiopia Low Case</c:v>
                </c:pt>
                <c:pt idx="4">
                  <c:v>Uganda High Case </c:v>
                </c:pt>
                <c:pt idx="5">
                  <c:v>Uganda Low Case</c:v>
                </c:pt>
                <c:pt idx="6">
                  <c:v>Zambia High Case</c:v>
                </c:pt>
                <c:pt idx="7">
                  <c:v>Zambia Low Case</c:v>
                </c:pt>
                <c:pt idx="8">
                  <c:v>Senegal High Case</c:v>
                </c:pt>
                <c:pt idx="9">
                  <c:v>Senegal Low Case</c:v>
                </c:pt>
              </c:strCache>
            </c:strRef>
          </c:cat>
          <c:val>
            <c:numRef>
              <c:f>'MgSO4 Cost'!$E$174:$E$183</c:f>
              <c:numCache>
                <c:formatCode>"$"#,##0</c:formatCode>
                <c:ptCount val="10"/>
                <c:pt idx="0">
                  <c:v>178214.39999999999</c:v>
                </c:pt>
                <c:pt idx="1">
                  <c:v>63648</c:v>
                </c:pt>
                <c:pt idx="2">
                  <c:v>339673.59999999998</c:v>
                </c:pt>
                <c:pt idx="3">
                  <c:v>121312</c:v>
                </c:pt>
                <c:pt idx="4">
                  <c:v>185976</c:v>
                </c:pt>
                <c:pt idx="5">
                  <c:v>66420</c:v>
                </c:pt>
                <c:pt idx="6">
                  <c:v>69977.600000000006</c:v>
                </c:pt>
                <c:pt idx="7">
                  <c:v>24992</c:v>
                </c:pt>
                <c:pt idx="8">
                  <c:v>57456</c:v>
                </c:pt>
                <c:pt idx="9">
                  <c:v>20520</c:v>
                </c:pt>
              </c:numCache>
            </c:numRef>
          </c:val>
        </c:ser>
        <c:ser>
          <c:idx val="2"/>
          <c:order val="2"/>
          <c:tx>
            <c:strRef>
              <c:f>'MgSO4 Cost'!$F$173</c:f>
              <c:strCache>
                <c:ptCount val="1"/>
                <c:pt idx="0">
                  <c:v>Zuspan High Cost</c:v>
                </c:pt>
              </c:strCache>
            </c:strRef>
          </c:tx>
          <c:spPr>
            <a:solidFill>
              <a:srgbClr val="00FF00"/>
            </a:solidFill>
          </c:spPr>
          <c:invertIfNegative val="0"/>
          <c:cat>
            <c:strRef>
              <c:f>'MgSO4 Cost'!$C$174:$C$183</c:f>
              <c:strCache>
                <c:ptCount val="10"/>
                <c:pt idx="0">
                  <c:v>Kenya High Case</c:v>
                </c:pt>
                <c:pt idx="1">
                  <c:v>Kenya Low Case</c:v>
                </c:pt>
                <c:pt idx="2">
                  <c:v>Ethiopia High Case</c:v>
                </c:pt>
                <c:pt idx="3">
                  <c:v>Ethiopia Low Case</c:v>
                </c:pt>
                <c:pt idx="4">
                  <c:v>Uganda High Case </c:v>
                </c:pt>
                <c:pt idx="5">
                  <c:v>Uganda Low Case</c:v>
                </c:pt>
                <c:pt idx="6">
                  <c:v>Zambia High Case</c:v>
                </c:pt>
                <c:pt idx="7">
                  <c:v>Zambia Low Case</c:v>
                </c:pt>
                <c:pt idx="8">
                  <c:v>Senegal High Case</c:v>
                </c:pt>
                <c:pt idx="9">
                  <c:v>Senegal Low Case</c:v>
                </c:pt>
              </c:strCache>
            </c:strRef>
          </c:cat>
          <c:val>
            <c:numRef>
              <c:f>'MgSO4 Cost'!$F$174:$F$183</c:f>
              <c:numCache>
                <c:formatCode>"$"#,##0</c:formatCode>
                <c:ptCount val="10"/>
                <c:pt idx="0">
                  <c:v>427714.56</c:v>
                </c:pt>
                <c:pt idx="1">
                  <c:v>152755.20000000001</c:v>
                </c:pt>
                <c:pt idx="2">
                  <c:v>815216.64000000001</c:v>
                </c:pt>
                <c:pt idx="3">
                  <c:v>291148.79999999999</c:v>
                </c:pt>
                <c:pt idx="4">
                  <c:v>446342.40000000002</c:v>
                </c:pt>
                <c:pt idx="5">
                  <c:v>159408</c:v>
                </c:pt>
                <c:pt idx="6">
                  <c:v>167946.24000000002</c:v>
                </c:pt>
                <c:pt idx="7">
                  <c:v>59980.800000000003</c:v>
                </c:pt>
                <c:pt idx="8">
                  <c:v>137894.39999999999</c:v>
                </c:pt>
                <c:pt idx="9">
                  <c:v>49248</c:v>
                </c:pt>
              </c:numCache>
            </c:numRef>
          </c:val>
        </c:ser>
        <c:ser>
          <c:idx val="3"/>
          <c:order val="3"/>
          <c:tx>
            <c:strRef>
              <c:f>'MgSO4 Cost'!$G$173</c:f>
              <c:strCache>
                <c:ptCount val="1"/>
                <c:pt idx="0">
                  <c:v>Zuspan Low Cost</c:v>
                </c:pt>
              </c:strCache>
            </c:strRef>
          </c:tx>
          <c:spPr>
            <a:solidFill>
              <a:srgbClr val="00FF00"/>
            </a:solidFill>
          </c:spPr>
          <c:invertIfNegative val="0"/>
          <c:cat>
            <c:strRef>
              <c:f>'MgSO4 Cost'!$C$174:$C$183</c:f>
              <c:strCache>
                <c:ptCount val="10"/>
                <c:pt idx="0">
                  <c:v>Kenya High Case</c:v>
                </c:pt>
                <c:pt idx="1">
                  <c:v>Kenya Low Case</c:v>
                </c:pt>
                <c:pt idx="2">
                  <c:v>Ethiopia High Case</c:v>
                </c:pt>
                <c:pt idx="3">
                  <c:v>Ethiopia Low Case</c:v>
                </c:pt>
                <c:pt idx="4">
                  <c:v>Uganda High Case </c:v>
                </c:pt>
                <c:pt idx="5">
                  <c:v>Uganda Low Case</c:v>
                </c:pt>
                <c:pt idx="6">
                  <c:v>Zambia High Case</c:v>
                </c:pt>
                <c:pt idx="7">
                  <c:v>Zambia Low Case</c:v>
                </c:pt>
                <c:pt idx="8">
                  <c:v>Senegal High Case</c:v>
                </c:pt>
                <c:pt idx="9">
                  <c:v>Senegal Low Case</c:v>
                </c:pt>
              </c:strCache>
            </c:strRef>
          </c:cat>
          <c:val>
            <c:numRef>
              <c:f>'MgSO4 Cost'!$G$174:$G$183</c:f>
              <c:numCache>
                <c:formatCode>"$"#,##0</c:formatCode>
                <c:ptCount val="10"/>
                <c:pt idx="0">
                  <c:v>133660.79999999999</c:v>
                </c:pt>
                <c:pt idx="1">
                  <c:v>47736</c:v>
                </c:pt>
                <c:pt idx="2">
                  <c:v>254755.19999999998</c:v>
                </c:pt>
                <c:pt idx="3">
                  <c:v>90984</c:v>
                </c:pt>
                <c:pt idx="4">
                  <c:v>139482</c:v>
                </c:pt>
                <c:pt idx="5">
                  <c:v>49815</c:v>
                </c:pt>
                <c:pt idx="6">
                  <c:v>52483.200000000004</c:v>
                </c:pt>
                <c:pt idx="7">
                  <c:v>18744</c:v>
                </c:pt>
                <c:pt idx="8">
                  <c:v>43092</c:v>
                </c:pt>
                <c:pt idx="9">
                  <c:v>15390</c:v>
                </c:pt>
              </c:numCache>
            </c:numRef>
          </c:val>
        </c:ser>
        <c:dLbls>
          <c:showLegendKey val="0"/>
          <c:showVal val="0"/>
          <c:showCatName val="0"/>
          <c:showSerName val="0"/>
          <c:showPercent val="0"/>
          <c:showBubbleSize val="0"/>
        </c:dLbls>
        <c:gapWidth val="150"/>
        <c:axId val="105671296"/>
        <c:axId val="105685376"/>
      </c:barChart>
      <c:catAx>
        <c:axId val="105671296"/>
        <c:scaling>
          <c:orientation val="minMax"/>
        </c:scaling>
        <c:delete val="0"/>
        <c:axPos val="b"/>
        <c:majorTickMark val="out"/>
        <c:minorTickMark val="none"/>
        <c:tickLblPos val="nextTo"/>
        <c:txPr>
          <a:bodyPr/>
          <a:lstStyle/>
          <a:p>
            <a:pPr>
              <a:defRPr>
                <a:solidFill>
                  <a:srgbClr val="000090"/>
                </a:solidFill>
              </a:defRPr>
            </a:pPr>
            <a:endParaRPr lang="en-US"/>
          </a:p>
        </c:txPr>
        <c:crossAx val="105685376"/>
        <c:crosses val="autoZero"/>
        <c:auto val="1"/>
        <c:lblAlgn val="ctr"/>
        <c:lblOffset val="100"/>
        <c:noMultiLvlLbl val="0"/>
      </c:catAx>
      <c:valAx>
        <c:axId val="105685376"/>
        <c:scaling>
          <c:orientation val="minMax"/>
        </c:scaling>
        <c:delete val="0"/>
        <c:axPos val="l"/>
        <c:title>
          <c:tx>
            <c:rich>
              <a:bodyPr rot="-5400000" vert="horz"/>
              <a:lstStyle/>
              <a:p>
                <a:pPr>
                  <a:defRPr>
                    <a:solidFill>
                      <a:srgbClr val="000090"/>
                    </a:solidFill>
                  </a:defRPr>
                </a:pPr>
                <a:r>
                  <a:rPr lang="en-US">
                    <a:solidFill>
                      <a:srgbClr val="000090"/>
                    </a:solidFill>
                  </a:rPr>
                  <a:t>Total Estimated Cost</a:t>
                </a:r>
              </a:p>
            </c:rich>
          </c:tx>
          <c:overlay val="0"/>
        </c:title>
        <c:numFmt formatCode="&quot;$&quot;#,##0" sourceLinked="1"/>
        <c:majorTickMark val="out"/>
        <c:minorTickMark val="none"/>
        <c:tickLblPos val="nextTo"/>
        <c:txPr>
          <a:bodyPr/>
          <a:lstStyle/>
          <a:p>
            <a:pPr>
              <a:defRPr>
                <a:solidFill>
                  <a:srgbClr val="000090"/>
                </a:solidFill>
              </a:defRPr>
            </a:pPr>
            <a:endParaRPr lang="en-US"/>
          </a:p>
        </c:txPr>
        <c:crossAx val="105671296"/>
        <c:crosses val="autoZero"/>
        <c:crossBetween val="between"/>
      </c:valAx>
    </c:plotArea>
    <c:legend>
      <c:legendPos val="r"/>
      <c:layout>
        <c:manualLayout>
          <c:xMode val="edge"/>
          <c:yMode val="edge"/>
          <c:x val="0.8171936007999"/>
          <c:y val="0.13259222179982599"/>
          <c:w val="0.154234970628671"/>
          <c:h val="0.167823779537222"/>
        </c:manualLayout>
      </c:layout>
      <c:overlay val="1"/>
      <c:txPr>
        <a:bodyPr/>
        <a:lstStyle/>
        <a:p>
          <a:pPr>
            <a:defRPr>
              <a:solidFill>
                <a:srgbClr val="000090"/>
              </a:solidFill>
            </a:defRPr>
          </a:pPr>
          <a:endParaRPr lang="en-US"/>
        </a:p>
      </c:txPr>
    </c:legend>
    <c:plotVisOnly val="1"/>
    <c:dispBlanksAs val="gap"/>
    <c:showDLblsOverMax val="0"/>
  </c:chart>
  <c:printSettings>
    <c:headerFooter/>
    <c:pageMargins b="1" l="0.75" r="0.75" t="1" header="0.5" footer="0.5"/>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Cost of PE/E Treatment Among Facility-Based</a:t>
            </a:r>
            <a:r>
              <a:rPr lang="en-US" baseline="0">
                <a:solidFill>
                  <a:srgbClr val="000090"/>
                </a:solidFill>
              </a:rPr>
              <a:t> Births in SEA</a:t>
            </a:r>
            <a:endParaRPr lang="en-US">
              <a:solidFill>
                <a:srgbClr val="000090"/>
              </a:solidFill>
            </a:endParaRPr>
          </a:p>
        </c:rich>
      </c:tx>
      <c:overlay val="0"/>
    </c:title>
    <c:autoTitleDeleted val="0"/>
    <c:plotArea>
      <c:layout/>
      <c:barChart>
        <c:barDir val="col"/>
        <c:grouping val="clustered"/>
        <c:varyColors val="0"/>
        <c:ser>
          <c:idx val="0"/>
          <c:order val="0"/>
          <c:tx>
            <c:v>Pritchard High Cost</c:v>
          </c:tx>
          <c:spPr>
            <a:solidFill>
              <a:srgbClr val="0080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'MgSO4 Cost'!$C$193:$C$196</c:f>
              <c:strCache>
                <c:ptCount val="4"/>
                <c:pt idx="0">
                  <c:v>Nepal High Case</c:v>
                </c:pt>
                <c:pt idx="1">
                  <c:v>Nepal Low Case</c:v>
                </c:pt>
                <c:pt idx="2">
                  <c:v>Bangladesh High Case</c:v>
                </c:pt>
                <c:pt idx="3">
                  <c:v>Bangladesh Low Case</c:v>
                </c:pt>
              </c:strCache>
            </c:strRef>
          </c:cat>
          <c:val>
            <c:numRef>
              <c:f>'MgSO4 Cost'!$D$193:$D$196</c:f>
              <c:numCache>
                <c:formatCode>"$"#,##0</c:formatCode>
                <c:ptCount val="4"/>
                <c:pt idx="0">
                  <c:v>80683.008000000002</c:v>
                </c:pt>
                <c:pt idx="1">
                  <c:v>28815.360000000001</c:v>
                </c:pt>
                <c:pt idx="2">
                  <c:v>341803.92959999997</c:v>
                </c:pt>
                <c:pt idx="3">
                  <c:v>122072.83200000001</c:v>
                </c:pt>
              </c:numCache>
            </c:numRef>
          </c:val>
        </c:ser>
        <c:ser>
          <c:idx val="1"/>
          <c:order val="1"/>
          <c:tx>
            <c:v>Pritchard Low Cost</c:v>
          </c:tx>
          <c:spPr>
            <a:solidFill>
              <a:srgbClr val="0080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'MgSO4 Cost'!$C$193:$C$196</c:f>
              <c:strCache>
                <c:ptCount val="4"/>
                <c:pt idx="0">
                  <c:v>Nepal High Case</c:v>
                </c:pt>
                <c:pt idx="1">
                  <c:v>Nepal Low Case</c:v>
                </c:pt>
                <c:pt idx="2">
                  <c:v>Bangladesh High Case</c:v>
                </c:pt>
                <c:pt idx="3">
                  <c:v>Bangladesh Low Case</c:v>
                </c:pt>
              </c:strCache>
            </c:strRef>
          </c:cat>
          <c:val>
            <c:numRef>
              <c:f>'MgSO4 Cost'!$E$193:$E$196</c:f>
              <c:numCache>
                <c:formatCode>"$"#,##0</c:formatCode>
                <c:ptCount val="4"/>
                <c:pt idx="0">
                  <c:v>25213.439999999999</c:v>
                </c:pt>
                <c:pt idx="1">
                  <c:v>9004.7999999999993</c:v>
                </c:pt>
                <c:pt idx="2">
                  <c:v>106813.72799999999</c:v>
                </c:pt>
                <c:pt idx="3">
                  <c:v>38147.760000000002</c:v>
                </c:pt>
              </c:numCache>
            </c:numRef>
          </c:val>
        </c:ser>
        <c:ser>
          <c:idx val="2"/>
          <c:order val="2"/>
          <c:tx>
            <c:v>Zuspan High Cost</c:v>
          </c:tx>
          <c:spPr>
            <a:solidFill>
              <a:srgbClr val="00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'MgSO4 Cost'!$C$193:$C$196</c:f>
              <c:strCache>
                <c:ptCount val="4"/>
                <c:pt idx="0">
                  <c:v>Nepal High Case</c:v>
                </c:pt>
                <c:pt idx="1">
                  <c:v>Nepal Low Case</c:v>
                </c:pt>
                <c:pt idx="2">
                  <c:v>Bangladesh High Case</c:v>
                </c:pt>
                <c:pt idx="3">
                  <c:v>Bangladesh Low Case</c:v>
                </c:pt>
              </c:strCache>
            </c:strRef>
          </c:cat>
          <c:val>
            <c:numRef>
              <c:f>'MgSO4 Cost'!$F$193:$F$196</c:f>
              <c:numCache>
                <c:formatCode>"$"#,##0</c:formatCode>
                <c:ptCount val="4"/>
                <c:pt idx="0">
                  <c:v>60512.255999999994</c:v>
                </c:pt>
                <c:pt idx="1">
                  <c:v>21611.52</c:v>
                </c:pt>
                <c:pt idx="2">
                  <c:v>256352.94719999997</c:v>
                </c:pt>
                <c:pt idx="3">
                  <c:v>91554.624000000011</c:v>
                </c:pt>
              </c:numCache>
            </c:numRef>
          </c:val>
        </c:ser>
        <c:ser>
          <c:idx val="3"/>
          <c:order val="3"/>
          <c:tx>
            <c:v>Zuspan Low Cost</c:v>
          </c:tx>
          <c:spPr>
            <a:solidFill>
              <a:srgbClr val="00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'MgSO4 Cost'!$C$193:$C$196</c:f>
              <c:strCache>
                <c:ptCount val="4"/>
                <c:pt idx="0">
                  <c:v>Nepal High Case</c:v>
                </c:pt>
                <c:pt idx="1">
                  <c:v>Nepal Low Case</c:v>
                </c:pt>
                <c:pt idx="2">
                  <c:v>Bangladesh High Case</c:v>
                </c:pt>
                <c:pt idx="3">
                  <c:v>Bangladesh Low Case</c:v>
                </c:pt>
              </c:strCache>
            </c:strRef>
          </c:cat>
          <c:val>
            <c:numRef>
              <c:f>'MgSO4 Cost'!$G$193:$G$196</c:f>
              <c:numCache>
                <c:formatCode>"$"#,##0</c:formatCode>
                <c:ptCount val="4"/>
                <c:pt idx="0">
                  <c:v>18910.079999999998</c:v>
                </c:pt>
                <c:pt idx="1">
                  <c:v>6753.5999999999995</c:v>
                </c:pt>
                <c:pt idx="2">
                  <c:v>80110.295999999988</c:v>
                </c:pt>
                <c:pt idx="3">
                  <c:v>28610.82</c:v>
                </c:pt>
              </c:numCache>
            </c:numRef>
          </c:val>
        </c:ser>
        <c:dLbls>
          <c:showLegendKey val="0"/>
          <c:showVal val="0"/>
          <c:showCatName val="0"/>
          <c:showSerName val="0"/>
          <c:showPercent val="0"/>
          <c:showBubbleSize val="0"/>
        </c:dLbls>
        <c:gapWidth val="150"/>
        <c:axId val="105734912"/>
        <c:axId val="105736448"/>
      </c:barChart>
      <c:catAx>
        <c:axId val="105734912"/>
        <c:scaling>
          <c:orientation val="minMax"/>
        </c:scaling>
        <c:delete val="0"/>
        <c:axPos val="b"/>
        <c:majorTickMark val="out"/>
        <c:minorTickMark val="none"/>
        <c:tickLblPos val="nextTo"/>
        <c:txPr>
          <a:bodyPr/>
          <a:lstStyle/>
          <a:p>
            <a:pPr>
              <a:defRPr>
                <a:solidFill>
                  <a:srgbClr val="000090"/>
                </a:solidFill>
              </a:defRPr>
            </a:pPr>
            <a:endParaRPr lang="en-US"/>
          </a:p>
        </c:txPr>
        <c:crossAx val="105736448"/>
        <c:crosses val="autoZero"/>
        <c:auto val="1"/>
        <c:lblAlgn val="ctr"/>
        <c:lblOffset val="100"/>
        <c:noMultiLvlLbl val="0"/>
      </c:catAx>
      <c:valAx>
        <c:axId val="105736448"/>
        <c:scaling>
          <c:orientation val="minMax"/>
        </c:scaling>
        <c:delete val="0"/>
        <c:axPos val="l"/>
        <c:title>
          <c:tx>
            <c:rich>
              <a:bodyPr rot="-5400000" vert="horz"/>
              <a:lstStyle/>
              <a:p>
                <a:pPr>
                  <a:defRPr>
                    <a:solidFill>
                      <a:srgbClr val="000090"/>
                    </a:solidFill>
                  </a:defRPr>
                </a:pPr>
                <a:r>
                  <a:rPr lang="en-US">
                    <a:solidFill>
                      <a:srgbClr val="000090"/>
                    </a:solidFill>
                  </a:rPr>
                  <a:t>Total Estimated Cost</a:t>
                </a:r>
              </a:p>
            </c:rich>
          </c:tx>
          <c:overlay val="0"/>
        </c:title>
        <c:numFmt formatCode="&quot;$&quot;#,##0" sourceLinked="1"/>
        <c:majorTickMark val="out"/>
        <c:minorTickMark val="none"/>
        <c:tickLblPos val="nextTo"/>
        <c:txPr>
          <a:bodyPr/>
          <a:lstStyle/>
          <a:p>
            <a:pPr>
              <a:defRPr>
                <a:solidFill>
                  <a:srgbClr val="000090"/>
                </a:solidFill>
              </a:defRPr>
            </a:pPr>
            <a:endParaRPr lang="en-US"/>
          </a:p>
        </c:txPr>
        <c:crossAx val="105734912"/>
        <c:crosses val="autoZero"/>
        <c:crossBetween val="between"/>
      </c:valAx>
    </c:plotArea>
    <c:legend>
      <c:legendPos val="r"/>
      <c:layout>
        <c:manualLayout>
          <c:xMode val="edge"/>
          <c:yMode val="edge"/>
          <c:x val="0.76976504809424195"/>
          <c:y val="0.13856097618687299"/>
          <c:w val="0.19606987342930501"/>
          <c:h val="0.150110723353471"/>
        </c:manualLayout>
      </c:layout>
      <c:overlay val="1"/>
      <c:txPr>
        <a:bodyPr/>
        <a:lstStyle/>
        <a:p>
          <a:pPr>
            <a:defRPr>
              <a:solidFill>
                <a:srgbClr val="000090"/>
              </a:solidFill>
            </a:defRPr>
          </a:pPr>
          <a:endParaRPr lang="en-US"/>
        </a:p>
      </c:txPr>
    </c:legend>
    <c:plotVisOnly val="1"/>
    <c:dispBlanksAs val="gap"/>
    <c:showDLblsOverMax val="0"/>
  </c:chart>
  <c:printSettings>
    <c:headerFooter/>
    <c:pageMargins b="1" l="0.75" r="0.75" t="1" header="0.5" footer="0.5"/>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Cost of PE/E</a:t>
            </a:r>
            <a:r>
              <a:rPr lang="en-US" baseline="0">
                <a:solidFill>
                  <a:srgbClr val="000090"/>
                </a:solidFill>
              </a:rPr>
              <a:t> Treatment Among Total Addressable Market in SEA</a:t>
            </a:r>
            <a:endParaRPr lang="en-US">
              <a:solidFill>
                <a:srgbClr val="000090"/>
              </a:solidFill>
            </a:endParaRPr>
          </a:p>
        </c:rich>
      </c:tx>
      <c:overlay val="0"/>
    </c:title>
    <c:autoTitleDeleted val="0"/>
    <c:plotArea>
      <c:layout/>
      <c:barChart>
        <c:barDir val="col"/>
        <c:grouping val="clustered"/>
        <c:varyColors val="0"/>
        <c:ser>
          <c:idx val="0"/>
          <c:order val="0"/>
          <c:tx>
            <c:v>Pritchard High Cost</c:v>
          </c:tx>
          <c:spPr>
            <a:solidFill>
              <a:srgbClr val="0080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'MgSO4 Cost'!$C$210:$C$213</c:f>
              <c:strCache>
                <c:ptCount val="4"/>
                <c:pt idx="0">
                  <c:v>Nepal High Case</c:v>
                </c:pt>
                <c:pt idx="1">
                  <c:v>Nepal Low Case</c:v>
                </c:pt>
                <c:pt idx="2">
                  <c:v>Bangladesh High Case</c:v>
                </c:pt>
                <c:pt idx="3">
                  <c:v>Bangladesh Low Case</c:v>
                </c:pt>
              </c:strCache>
            </c:strRef>
          </c:cat>
          <c:val>
            <c:numRef>
              <c:f>'MgSO4 Cost'!$D$210:$D$213</c:f>
              <c:numCache>
                <c:formatCode>"$"#,##0</c:formatCode>
                <c:ptCount val="4"/>
                <c:pt idx="0">
                  <c:v>230522.88</c:v>
                </c:pt>
                <c:pt idx="1">
                  <c:v>82329.600000000006</c:v>
                </c:pt>
                <c:pt idx="2">
                  <c:v>1178634.24</c:v>
                </c:pt>
                <c:pt idx="3">
                  <c:v>420940.80000000005</c:v>
                </c:pt>
              </c:numCache>
            </c:numRef>
          </c:val>
        </c:ser>
        <c:ser>
          <c:idx val="1"/>
          <c:order val="1"/>
          <c:tx>
            <c:v>Pritchard Low Cost</c:v>
          </c:tx>
          <c:spPr>
            <a:solidFill>
              <a:srgbClr val="0080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'MgSO4 Cost'!$C$210:$C$213</c:f>
              <c:strCache>
                <c:ptCount val="4"/>
                <c:pt idx="0">
                  <c:v>Nepal High Case</c:v>
                </c:pt>
                <c:pt idx="1">
                  <c:v>Nepal Low Case</c:v>
                </c:pt>
                <c:pt idx="2">
                  <c:v>Bangladesh High Case</c:v>
                </c:pt>
                <c:pt idx="3">
                  <c:v>Bangladesh Low Case</c:v>
                </c:pt>
              </c:strCache>
            </c:strRef>
          </c:cat>
          <c:val>
            <c:numRef>
              <c:f>'MgSO4 Cost'!$E$210:$E$213</c:f>
              <c:numCache>
                <c:formatCode>"$"#,##0</c:formatCode>
                <c:ptCount val="4"/>
                <c:pt idx="0">
                  <c:v>72038.399999999994</c:v>
                </c:pt>
                <c:pt idx="1">
                  <c:v>25728</c:v>
                </c:pt>
                <c:pt idx="2">
                  <c:v>368323.2</c:v>
                </c:pt>
                <c:pt idx="3">
                  <c:v>131544</c:v>
                </c:pt>
              </c:numCache>
            </c:numRef>
          </c:val>
        </c:ser>
        <c:ser>
          <c:idx val="2"/>
          <c:order val="2"/>
          <c:tx>
            <c:v>Zuspan High Cost</c:v>
          </c:tx>
          <c:spPr>
            <a:solidFill>
              <a:srgbClr val="00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'MgSO4 Cost'!$C$210:$C$213</c:f>
              <c:strCache>
                <c:ptCount val="4"/>
                <c:pt idx="0">
                  <c:v>Nepal High Case</c:v>
                </c:pt>
                <c:pt idx="1">
                  <c:v>Nepal Low Case</c:v>
                </c:pt>
                <c:pt idx="2">
                  <c:v>Bangladesh High Case</c:v>
                </c:pt>
                <c:pt idx="3">
                  <c:v>Bangladesh Low Case</c:v>
                </c:pt>
              </c:strCache>
            </c:strRef>
          </c:cat>
          <c:val>
            <c:numRef>
              <c:f>'MgSO4 Cost'!$F$210:$F$213</c:f>
              <c:numCache>
                <c:formatCode>"$"#,##0</c:formatCode>
                <c:ptCount val="4"/>
                <c:pt idx="0">
                  <c:v>172892.16</c:v>
                </c:pt>
                <c:pt idx="1">
                  <c:v>61747.200000000004</c:v>
                </c:pt>
                <c:pt idx="2">
                  <c:v>883975.68000000017</c:v>
                </c:pt>
                <c:pt idx="3">
                  <c:v>315705.60000000003</c:v>
                </c:pt>
              </c:numCache>
            </c:numRef>
          </c:val>
        </c:ser>
        <c:ser>
          <c:idx val="3"/>
          <c:order val="3"/>
          <c:tx>
            <c:v>Zuspan Low Cost</c:v>
          </c:tx>
          <c:spPr>
            <a:solidFill>
              <a:srgbClr val="00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'MgSO4 Cost'!$C$210:$C$213</c:f>
              <c:strCache>
                <c:ptCount val="4"/>
                <c:pt idx="0">
                  <c:v>Nepal High Case</c:v>
                </c:pt>
                <c:pt idx="1">
                  <c:v>Nepal Low Case</c:v>
                </c:pt>
                <c:pt idx="2">
                  <c:v>Bangladesh High Case</c:v>
                </c:pt>
                <c:pt idx="3">
                  <c:v>Bangladesh Low Case</c:v>
                </c:pt>
              </c:strCache>
            </c:strRef>
          </c:cat>
          <c:val>
            <c:numRef>
              <c:f>'MgSO4 Cost'!$G$210:$G$213</c:f>
              <c:numCache>
                <c:formatCode>"$"#,##0</c:formatCode>
                <c:ptCount val="4"/>
                <c:pt idx="0">
                  <c:v>54028.799999999996</c:v>
                </c:pt>
                <c:pt idx="1">
                  <c:v>19296</c:v>
                </c:pt>
                <c:pt idx="2">
                  <c:v>276242.40000000002</c:v>
                </c:pt>
                <c:pt idx="3">
                  <c:v>98658</c:v>
                </c:pt>
              </c:numCache>
            </c:numRef>
          </c:val>
        </c:ser>
        <c:dLbls>
          <c:showLegendKey val="0"/>
          <c:showVal val="0"/>
          <c:showCatName val="0"/>
          <c:showSerName val="0"/>
          <c:showPercent val="0"/>
          <c:showBubbleSize val="0"/>
        </c:dLbls>
        <c:gapWidth val="150"/>
        <c:axId val="105388672"/>
        <c:axId val="105402752"/>
      </c:barChart>
      <c:catAx>
        <c:axId val="105388672"/>
        <c:scaling>
          <c:orientation val="minMax"/>
        </c:scaling>
        <c:delete val="0"/>
        <c:axPos val="b"/>
        <c:numFmt formatCode="General" sourceLinked="1"/>
        <c:majorTickMark val="out"/>
        <c:minorTickMark val="none"/>
        <c:tickLblPos val="nextTo"/>
        <c:txPr>
          <a:bodyPr/>
          <a:lstStyle/>
          <a:p>
            <a:pPr>
              <a:defRPr>
                <a:solidFill>
                  <a:srgbClr val="000090"/>
                </a:solidFill>
              </a:defRPr>
            </a:pPr>
            <a:endParaRPr lang="en-US"/>
          </a:p>
        </c:txPr>
        <c:crossAx val="105402752"/>
        <c:crosses val="autoZero"/>
        <c:auto val="1"/>
        <c:lblAlgn val="ctr"/>
        <c:lblOffset val="100"/>
        <c:noMultiLvlLbl val="0"/>
      </c:catAx>
      <c:valAx>
        <c:axId val="105402752"/>
        <c:scaling>
          <c:orientation val="minMax"/>
        </c:scaling>
        <c:delete val="0"/>
        <c:axPos val="l"/>
        <c:title>
          <c:tx>
            <c:rich>
              <a:bodyPr rot="-5400000" vert="horz"/>
              <a:lstStyle/>
              <a:p>
                <a:pPr>
                  <a:defRPr>
                    <a:solidFill>
                      <a:srgbClr val="000090"/>
                    </a:solidFill>
                  </a:defRPr>
                </a:pPr>
                <a:r>
                  <a:rPr lang="en-US">
                    <a:solidFill>
                      <a:srgbClr val="000090"/>
                    </a:solidFill>
                  </a:rPr>
                  <a:t>Total Estimated Costs</a:t>
                </a:r>
              </a:p>
            </c:rich>
          </c:tx>
          <c:overlay val="0"/>
        </c:title>
        <c:numFmt formatCode="&quot;$&quot;#,##0" sourceLinked="1"/>
        <c:majorTickMark val="out"/>
        <c:minorTickMark val="none"/>
        <c:tickLblPos val="nextTo"/>
        <c:txPr>
          <a:bodyPr/>
          <a:lstStyle/>
          <a:p>
            <a:pPr>
              <a:defRPr>
                <a:solidFill>
                  <a:srgbClr val="000090"/>
                </a:solidFill>
              </a:defRPr>
            </a:pPr>
            <a:endParaRPr lang="en-US"/>
          </a:p>
        </c:txPr>
        <c:crossAx val="105388672"/>
        <c:crosses val="autoZero"/>
        <c:crossBetween val="between"/>
      </c:valAx>
    </c:plotArea>
    <c:legend>
      <c:legendPos val="r"/>
      <c:layout>
        <c:manualLayout>
          <c:xMode val="edge"/>
          <c:yMode val="edge"/>
          <c:x val="0.80199766915464998"/>
          <c:y val="0.128921472814469"/>
          <c:w val="0.17693115986545499"/>
          <c:h val="0.184805896602661"/>
        </c:manualLayout>
      </c:layout>
      <c:overlay val="1"/>
      <c:txPr>
        <a:bodyPr/>
        <a:lstStyle/>
        <a:p>
          <a:pPr>
            <a:defRPr>
              <a:solidFill>
                <a:srgbClr val="000090"/>
              </a:solidFill>
            </a:defRPr>
          </a:pPr>
          <a:endParaRPr lang="en-US"/>
        </a:p>
      </c:txPr>
    </c:legend>
    <c:plotVisOnly val="1"/>
    <c:dispBlanksAs val="gap"/>
    <c:showDLblsOverMax val="0"/>
  </c:chart>
  <c:printSettings>
    <c:headerFooter/>
    <c:pageMargins b="1" l="0.75" r="0.75" t="1" header="0.5" footer="0.5"/>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solidFill>
                  <a:srgbClr val="000090"/>
                </a:solidFill>
              </a:defRPr>
            </a:pPr>
            <a:r>
              <a:rPr lang="en-US">
                <a:solidFill>
                  <a:srgbClr val="000090"/>
                </a:solidFill>
              </a:rPr>
              <a:t>Global Cost of PPH Prevention and Treatment with Oxytocin Among Facility-Based Births</a:t>
            </a:r>
          </a:p>
        </c:rich>
      </c:tx>
      <c:overlay val="0"/>
    </c:title>
    <c:autoTitleDeleted val="0"/>
    <c:plotArea>
      <c:layout/>
      <c:barChart>
        <c:barDir val="col"/>
        <c:grouping val="stacked"/>
        <c:varyColors val="0"/>
        <c:ser>
          <c:idx val="0"/>
          <c:order val="0"/>
          <c:tx>
            <c:strRef>
              <c:f>'Oxytocin Cost'!$D$128</c:f>
              <c:strCache>
                <c:ptCount val="1"/>
                <c:pt idx="0">
                  <c:v>Upper Cost</c:v>
                </c:pt>
              </c:strCache>
            </c:strRef>
          </c:tx>
          <c:spPr>
            <a:solidFill>
              <a:srgbClr val="0080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 Cost'!$C$129:$C$138</c:f>
              <c:strCache>
                <c:ptCount val="8"/>
                <c:pt idx="1">
                  <c:v>Sub-Saharan Africa</c:v>
                </c:pt>
                <c:pt idx="4">
                  <c:v>Southeast Asia</c:v>
                </c:pt>
                <c:pt idx="7">
                  <c:v>South Asia</c:v>
                </c:pt>
              </c:strCache>
            </c:strRef>
          </c:cat>
          <c:val>
            <c:numRef>
              <c:f>'Oxytocin Cost'!$D$129:$D$138</c:f>
              <c:numCache>
                <c:formatCode>"$"#,##0_);[Red]\("$"#,##0\)</c:formatCode>
                <c:ptCount val="10"/>
                <c:pt idx="1">
                  <c:v>5560978.1760000009</c:v>
                </c:pt>
                <c:pt idx="4">
                  <c:v>1641315.456</c:v>
                </c:pt>
                <c:pt idx="7">
                  <c:v>5273297.568</c:v>
                </c:pt>
              </c:numCache>
            </c:numRef>
          </c:val>
        </c:ser>
        <c:ser>
          <c:idx val="1"/>
          <c:order val="1"/>
          <c:tx>
            <c:strRef>
              <c:f>'Oxytocin Cost'!$E$128</c:f>
              <c:strCache>
                <c:ptCount val="1"/>
                <c:pt idx="0">
                  <c:v>Lower Cost</c:v>
                </c:pt>
              </c:strCache>
            </c:strRef>
          </c:tx>
          <c:spPr>
            <a:solidFill>
              <a:srgbClr val="00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 Cost'!$C$129:$C$138</c:f>
              <c:strCache>
                <c:ptCount val="8"/>
                <c:pt idx="1">
                  <c:v>Sub-Saharan Africa</c:v>
                </c:pt>
                <c:pt idx="4">
                  <c:v>Southeast Asia</c:v>
                </c:pt>
                <c:pt idx="7">
                  <c:v>South Asia</c:v>
                </c:pt>
              </c:strCache>
            </c:strRef>
          </c:cat>
          <c:val>
            <c:numRef>
              <c:f>'Oxytocin Cost'!$E$129:$E$138</c:f>
              <c:numCache>
                <c:formatCode>"$"#,##0_);[Red]\("$"#,##0\)</c:formatCode>
                <c:ptCount val="10"/>
                <c:pt idx="2">
                  <c:v>4170733.6319999998</c:v>
                </c:pt>
                <c:pt idx="5">
                  <c:v>1230986.5919999999</c:v>
                </c:pt>
                <c:pt idx="8">
                  <c:v>3954973.176</c:v>
                </c:pt>
              </c:numCache>
            </c:numRef>
          </c:val>
        </c:ser>
        <c:ser>
          <c:idx val="2"/>
          <c:order val="2"/>
          <c:tx>
            <c:strRef>
              <c:f>'Oxytocin Cost'!$F$128</c:f>
              <c:strCache>
                <c:ptCount val="1"/>
                <c:pt idx="0">
                  <c:v>Difference</c:v>
                </c:pt>
              </c:strCache>
            </c:strRef>
          </c:tx>
          <c:spPr>
            <a:solidFill>
              <a:srgbClr val="FF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 Cost'!$C$129:$C$138</c:f>
              <c:strCache>
                <c:ptCount val="8"/>
                <c:pt idx="1">
                  <c:v>Sub-Saharan Africa</c:v>
                </c:pt>
                <c:pt idx="4">
                  <c:v>Southeast Asia</c:v>
                </c:pt>
                <c:pt idx="7">
                  <c:v>South Asia</c:v>
                </c:pt>
              </c:strCache>
            </c:strRef>
          </c:cat>
          <c:val>
            <c:numRef>
              <c:f>'Oxytocin Cost'!$F$129:$F$138</c:f>
              <c:numCache>
                <c:formatCode>"$"#,##0_);[Red]\("$"#,##0\)</c:formatCode>
                <c:ptCount val="10"/>
                <c:pt idx="2">
                  <c:v>1390244.5440000002</c:v>
                </c:pt>
                <c:pt idx="5">
                  <c:v>410328.86400000006</c:v>
                </c:pt>
                <c:pt idx="8">
                  <c:v>1318324.3920000005</c:v>
                </c:pt>
              </c:numCache>
            </c:numRef>
          </c:val>
        </c:ser>
        <c:dLbls>
          <c:showLegendKey val="0"/>
          <c:showVal val="0"/>
          <c:showCatName val="0"/>
          <c:showSerName val="0"/>
          <c:showPercent val="0"/>
          <c:showBubbleSize val="0"/>
        </c:dLbls>
        <c:gapWidth val="0"/>
        <c:overlap val="100"/>
        <c:axId val="104370176"/>
        <c:axId val="104371712"/>
      </c:barChart>
      <c:catAx>
        <c:axId val="104370176"/>
        <c:scaling>
          <c:orientation val="minMax"/>
        </c:scaling>
        <c:delete val="0"/>
        <c:axPos val="b"/>
        <c:majorTickMark val="out"/>
        <c:minorTickMark val="none"/>
        <c:tickLblPos val="nextTo"/>
        <c:txPr>
          <a:bodyPr/>
          <a:lstStyle/>
          <a:p>
            <a:pPr>
              <a:defRPr>
                <a:solidFill>
                  <a:srgbClr val="000090"/>
                </a:solidFill>
              </a:defRPr>
            </a:pPr>
            <a:endParaRPr lang="en-US"/>
          </a:p>
        </c:txPr>
        <c:crossAx val="104371712"/>
        <c:crosses val="autoZero"/>
        <c:auto val="1"/>
        <c:lblAlgn val="ctr"/>
        <c:lblOffset val="100"/>
        <c:noMultiLvlLbl val="0"/>
      </c:catAx>
      <c:valAx>
        <c:axId val="104371712"/>
        <c:scaling>
          <c:orientation val="minMax"/>
        </c:scaling>
        <c:delete val="0"/>
        <c:axPos val="l"/>
        <c:title>
          <c:tx>
            <c:rich>
              <a:bodyPr rot="-5400000" vert="horz"/>
              <a:lstStyle/>
              <a:p>
                <a:pPr>
                  <a:defRPr>
                    <a:solidFill>
                      <a:srgbClr val="000090"/>
                    </a:solidFill>
                  </a:defRPr>
                </a:pPr>
                <a:r>
                  <a:rPr lang="en-US">
                    <a:solidFill>
                      <a:srgbClr val="000090"/>
                    </a:solidFill>
                  </a:rPr>
                  <a:t>Total Estimated Costs</a:t>
                </a:r>
              </a:p>
            </c:rich>
          </c:tx>
          <c:overlay val="0"/>
        </c:title>
        <c:numFmt formatCode="&quot;$&quot;#,##0_);[Red]\(&quot;$&quot;#,##0\)" sourceLinked="1"/>
        <c:majorTickMark val="out"/>
        <c:minorTickMark val="none"/>
        <c:tickLblPos val="nextTo"/>
        <c:txPr>
          <a:bodyPr/>
          <a:lstStyle/>
          <a:p>
            <a:pPr>
              <a:defRPr>
                <a:solidFill>
                  <a:srgbClr val="000090"/>
                </a:solidFill>
              </a:defRPr>
            </a:pPr>
            <a:endParaRPr lang="en-US"/>
          </a:p>
        </c:txPr>
        <c:crossAx val="104370176"/>
        <c:crosses val="autoZero"/>
        <c:crossBetween val="between"/>
      </c:valAx>
    </c:plotArea>
    <c:legend>
      <c:legendPos val="r"/>
      <c:layout>
        <c:manualLayout>
          <c:xMode val="edge"/>
          <c:yMode val="edge"/>
          <c:x val="0.87706624413238699"/>
          <c:y val="0.34161605251448102"/>
          <c:w val="0.11712558061322401"/>
          <c:h val="0.155547564082444"/>
        </c:manualLayout>
      </c:layout>
      <c:overlay val="1"/>
      <c:txPr>
        <a:bodyPr/>
        <a:lstStyle/>
        <a:p>
          <a:pPr>
            <a:defRPr>
              <a:solidFill>
                <a:srgbClr val="000090"/>
              </a:solidFill>
            </a:defRPr>
          </a:pPr>
          <a:endParaRPr lang="en-US"/>
        </a:p>
      </c:txPr>
    </c:legend>
    <c:plotVisOnly val="1"/>
    <c:dispBlanksAs val="gap"/>
    <c:showDLblsOverMax val="0"/>
  </c:chart>
  <c:printSettings>
    <c:headerFooter/>
    <c:pageMargins b="1" l="0.75" r="0.75" t="1" header="0.5" footer="0.5"/>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Cost of PPH Prevention and Treatment with Oxytocin in SSA Among Facility-Based</a:t>
            </a:r>
            <a:r>
              <a:rPr lang="en-US" baseline="0">
                <a:solidFill>
                  <a:srgbClr val="000090"/>
                </a:solidFill>
              </a:rPr>
              <a:t> Births</a:t>
            </a:r>
            <a:endParaRPr lang="en-US">
              <a:solidFill>
                <a:srgbClr val="000090"/>
              </a:solidFill>
            </a:endParaRPr>
          </a:p>
        </c:rich>
      </c:tx>
      <c:overlay val="0"/>
    </c:title>
    <c:autoTitleDeleted val="0"/>
    <c:plotArea>
      <c:layout/>
      <c:barChart>
        <c:barDir val="col"/>
        <c:grouping val="stacked"/>
        <c:varyColors val="0"/>
        <c:ser>
          <c:idx val="0"/>
          <c:order val="0"/>
          <c:tx>
            <c:strRef>
              <c:f>'Oxytocin Cost'!$D$143</c:f>
              <c:strCache>
                <c:ptCount val="1"/>
                <c:pt idx="0">
                  <c:v>Upper Cost</c:v>
                </c:pt>
              </c:strCache>
            </c:strRef>
          </c:tx>
          <c:spPr>
            <a:solidFill>
              <a:srgbClr val="0080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 Cost'!$C$144:$C$159</c:f>
              <c:strCache>
                <c:ptCount val="14"/>
                <c:pt idx="1">
                  <c:v>Kenya</c:v>
                </c:pt>
                <c:pt idx="4">
                  <c:v>Ethiopia</c:v>
                </c:pt>
                <c:pt idx="7">
                  <c:v>Uganda</c:v>
                </c:pt>
                <c:pt idx="10">
                  <c:v>Zambia</c:v>
                </c:pt>
                <c:pt idx="13">
                  <c:v>Senegal</c:v>
                </c:pt>
              </c:strCache>
            </c:strRef>
          </c:cat>
          <c:val>
            <c:numRef>
              <c:f>'Oxytocin Cost'!$D$144:$D$159</c:f>
              <c:numCache>
                <c:formatCode>[$$-409]#,##0_);\([$$-409]#,##0\)</c:formatCode>
                <c:ptCount val="16"/>
                <c:pt idx="1">
                  <c:v>219496.49280000001</c:v>
                </c:pt>
                <c:pt idx="4">
                  <c:v>97292.224000000002</c:v>
                </c:pt>
                <c:pt idx="7">
                  <c:v>303632.38800000004</c:v>
                </c:pt>
                <c:pt idx="10">
                  <c:v>96209.203200000018</c:v>
                </c:pt>
                <c:pt idx="13">
                  <c:v>120136.39200000001</c:v>
                </c:pt>
              </c:numCache>
            </c:numRef>
          </c:val>
        </c:ser>
        <c:ser>
          <c:idx val="1"/>
          <c:order val="1"/>
          <c:tx>
            <c:strRef>
              <c:f>'Oxytocin Cost'!$E$143</c:f>
              <c:strCache>
                <c:ptCount val="1"/>
                <c:pt idx="0">
                  <c:v>Lower Cost</c:v>
                </c:pt>
              </c:strCache>
            </c:strRef>
          </c:tx>
          <c:spPr>
            <a:solidFill>
              <a:srgbClr val="00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 Cost'!$C$144:$C$159</c:f>
              <c:strCache>
                <c:ptCount val="14"/>
                <c:pt idx="1">
                  <c:v>Kenya</c:v>
                </c:pt>
                <c:pt idx="4">
                  <c:v>Ethiopia</c:v>
                </c:pt>
                <c:pt idx="7">
                  <c:v>Uganda</c:v>
                </c:pt>
                <c:pt idx="10">
                  <c:v>Zambia</c:v>
                </c:pt>
                <c:pt idx="13">
                  <c:v>Senegal</c:v>
                </c:pt>
              </c:strCache>
            </c:strRef>
          </c:cat>
          <c:val>
            <c:numRef>
              <c:f>'Oxytocin Cost'!$E$144:$E$159</c:f>
              <c:numCache>
                <c:formatCode>General</c:formatCode>
                <c:ptCount val="16"/>
                <c:pt idx="2" formatCode="[$$-409]#,##0_);\([$$-409]#,##0\)">
                  <c:v>164622.36959999998</c:v>
                </c:pt>
                <c:pt idx="5" formatCode="[$$-409]#,##0_);\([$$-409]#,##0\)">
                  <c:v>72969.167999999991</c:v>
                </c:pt>
                <c:pt idx="8" formatCode="[$$-409]#,##0_);\([$$-409]#,##0\)">
                  <c:v>227724.291</c:v>
                </c:pt>
                <c:pt idx="11" formatCode="[$$-409]#,##0_);\([$$-409]#,##0\)">
                  <c:v>72156.902399999992</c:v>
                </c:pt>
                <c:pt idx="14" formatCode="[$$-409]#,##0_);\([$$-409]#,##0\)">
                  <c:v>90102.294000000009</c:v>
                </c:pt>
              </c:numCache>
            </c:numRef>
          </c:val>
        </c:ser>
        <c:ser>
          <c:idx val="2"/>
          <c:order val="2"/>
          <c:tx>
            <c:strRef>
              <c:f>'Oxytocin Cost'!$F$143</c:f>
              <c:strCache>
                <c:ptCount val="1"/>
                <c:pt idx="0">
                  <c:v>Difference</c:v>
                </c:pt>
              </c:strCache>
            </c:strRef>
          </c:tx>
          <c:spPr>
            <a:solidFill>
              <a:srgbClr val="FF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 Cost'!$C$144:$C$159</c:f>
              <c:strCache>
                <c:ptCount val="14"/>
                <c:pt idx="1">
                  <c:v>Kenya</c:v>
                </c:pt>
                <c:pt idx="4">
                  <c:v>Ethiopia</c:v>
                </c:pt>
                <c:pt idx="7">
                  <c:v>Uganda</c:v>
                </c:pt>
                <c:pt idx="10">
                  <c:v>Zambia</c:v>
                </c:pt>
                <c:pt idx="13">
                  <c:v>Senegal</c:v>
                </c:pt>
              </c:strCache>
            </c:strRef>
          </c:cat>
          <c:val>
            <c:numRef>
              <c:f>'Oxytocin Cost'!$F$144:$F$159</c:f>
              <c:numCache>
                <c:formatCode>General</c:formatCode>
                <c:ptCount val="16"/>
                <c:pt idx="2" formatCode="[$$-409]#,##0_);\([$$-409]#,##0\)">
                  <c:v>54874.123200000031</c:v>
                </c:pt>
                <c:pt idx="5" formatCode="[$$-409]#,##0_);\([$$-409]#,##0\)">
                  <c:v>24323.056000000004</c:v>
                </c:pt>
                <c:pt idx="8" formatCode="[$$-409]#,##0_);\([$$-409]#,##0\)">
                  <c:v>75908.097000000009</c:v>
                </c:pt>
                <c:pt idx="11" formatCode="[$$-409]#,##0_);\([$$-409]#,##0\)">
                  <c:v>24052.300800000008</c:v>
                </c:pt>
                <c:pt idx="14" formatCode="[$$-409]#,##0_);\([$$-409]#,##0\)">
                  <c:v>30034.097999999998</c:v>
                </c:pt>
              </c:numCache>
            </c:numRef>
          </c:val>
        </c:ser>
        <c:dLbls>
          <c:showLegendKey val="0"/>
          <c:showVal val="0"/>
          <c:showCatName val="0"/>
          <c:showSerName val="0"/>
          <c:showPercent val="0"/>
          <c:showBubbleSize val="0"/>
        </c:dLbls>
        <c:gapWidth val="0"/>
        <c:overlap val="100"/>
        <c:axId val="104411904"/>
        <c:axId val="104413440"/>
      </c:barChart>
      <c:catAx>
        <c:axId val="104411904"/>
        <c:scaling>
          <c:orientation val="minMax"/>
        </c:scaling>
        <c:delete val="0"/>
        <c:axPos val="b"/>
        <c:majorTickMark val="out"/>
        <c:minorTickMark val="none"/>
        <c:tickLblPos val="nextTo"/>
        <c:txPr>
          <a:bodyPr/>
          <a:lstStyle/>
          <a:p>
            <a:pPr>
              <a:defRPr>
                <a:solidFill>
                  <a:srgbClr val="000090"/>
                </a:solidFill>
              </a:defRPr>
            </a:pPr>
            <a:endParaRPr lang="en-US"/>
          </a:p>
        </c:txPr>
        <c:crossAx val="104413440"/>
        <c:crosses val="autoZero"/>
        <c:auto val="1"/>
        <c:lblAlgn val="ctr"/>
        <c:lblOffset val="100"/>
        <c:noMultiLvlLbl val="0"/>
      </c:catAx>
      <c:valAx>
        <c:axId val="104413440"/>
        <c:scaling>
          <c:orientation val="minMax"/>
        </c:scaling>
        <c:delete val="0"/>
        <c:axPos val="l"/>
        <c:title>
          <c:tx>
            <c:rich>
              <a:bodyPr rot="-5400000" vert="horz"/>
              <a:lstStyle/>
              <a:p>
                <a:pPr>
                  <a:defRPr>
                    <a:solidFill>
                      <a:srgbClr val="000090"/>
                    </a:solidFill>
                  </a:defRPr>
                </a:pPr>
                <a:r>
                  <a:rPr lang="en-US">
                    <a:solidFill>
                      <a:srgbClr val="000090"/>
                    </a:solidFill>
                  </a:rPr>
                  <a:t>Total Estimated</a:t>
                </a:r>
                <a:r>
                  <a:rPr lang="en-US" baseline="0">
                    <a:solidFill>
                      <a:srgbClr val="000090"/>
                    </a:solidFill>
                  </a:rPr>
                  <a:t> Costs</a:t>
                </a:r>
                <a:endParaRPr lang="en-US">
                  <a:solidFill>
                    <a:srgbClr val="000090"/>
                  </a:solidFill>
                </a:endParaRPr>
              </a:p>
            </c:rich>
          </c:tx>
          <c:overlay val="0"/>
        </c:title>
        <c:numFmt formatCode="&quot;$&quot;#,##0_);[Red]\(&quot;$&quot;#,##0\)" sourceLinked="1"/>
        <c:majorTickMark val="out"/>
        <c:minorTickMark val="none"/>
        <c:tickLblPos val="nextTo"/>
        <c:txPr>
          <a:bodyPr/>
          <a:lstStyle/>
          <a:p>
            <a:pPr>
              <a:defRPr>
                <a:solidFill>
                  <a:srgbClr val="000090"/>
                </a:solidFill>
              </a:defRPr>
            </a:pPr>
            <a:endParaRPr lang="en-US"/>
          </a:p>
        </c:txPr>
        <c:crossAx val="104411904"/>
        <c:crosses val="autoZero"/>
        <c:crossBetween val="between"/>
      </c:valAx>
    </c:plotArea>
    <c:legend>
      <c:legendPos val="r"/>
      <c:overlay val="1"/>
      <c:txPr>
        <a:bodyPr/>
        <a:lstStyle/>
        <a:p>
          <a:pPr>
            <a:defRPr>
              <a:solidFill>
                <a:srgbClr val="000090"/>
              </a:solidFill>
            </a:defRPr>
          </a:pPr>
          <a:endParaRPr lang="en-US"/>
        </a:p>
      </c:txPr>
    </c:legend>
    <c:plotVisOnly val="1"/>
    <c:dispBlanksAs val="gap"/>
    <c:showDLblsOverMax val="0"/>
  </c:chart>
  <c:printSettings>
    <c:headerFooter/>
    <c:pageMargins b="1" l="0.75" r="0.75" t="1" header="0.5" footer="0.5"/>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baseline="0">
                <a:solidFill>
                  <a:srgbClr val="000090"/>
                </a:solidFill>
              </a:rPr>
              <a:t>Cost of PPH Prevention and Treatment with Oxytocin in SEA Among Facility-Based Births</a:t>
            </a:r>
            <a:endParaRPr lang="en-US">
              <a:solidFill>
                <a:srgbClr val="000090"/>
              </a:solidFill>
            </a:endParaRPr>
          </a:p>
        </c:rich>
      </c:tx>
      <c:overlay val="0"/>
    </c:title>
    <c:autoTitleDeleted val="0"/>
    <c:plotArea>
      <c:layout>
        <c:manualLayout>
          <c:layoutTarget val="inner"/>
          <c:xMode val="edge"/>
          <c:yMode val="edge"/>
          <c:x val="0.10353311523606799"/>
          <c:y val="0.16780574351344399"/>
          <c:w val="0.873157928489115"/>
          <c:h val="0.75032390030562102"/>
        </c:manualLayout>
      </c:layout>
      <c:barChart>
        <c:barDir val="col"/>
        <c:grouping val="stacked"/>
        <c:varyColors val="0"/>
        <c:ser>
          <c:idx val="0"/>
          <c:order val="0"/>
          <c:tx>
            <c:strRef>
              <c:f>'Oxytocin Cost'!$D$164</c:f>
              <c:strCache>
                <c:ptCount val="1"/>
                <c:pt idx="0">
                  <c:v>Upper Cost</c:v>
                </c:pt>
              </c:strCache>
            </c:strRef>
          </c:tx>
          <c:spPr>
            <a:solidFill>
              <a:srgbClr val="0080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 Cost'!$C$165:$C$171</c:f>
              <c:strCache>
                <c:ptCount val="5"/>
                <c:pt idx="1">
                  <c:v>Nepal</c:v>
                </c:pt>
                <c:pt idx="4">
                  <c:v>Bangladesh</c:v>
                </c:pt>
              </c:strCache>
            </c:strRef>
          </c:cat>
          <c:val>
            <c:numRef>
              <c:f>'Oxytocin Cost'!$D$165:$D$171</c:f>
              <c:numCache>
                <c:formatCode>[$$-409]#,##0_);\([$$-409]#,##0\)</c:formatCode>
                <c:ptCount val="7"/>
                <c:pt idx="1">
                  <c:v>72218.496000000014</c:v>
                </c:pt>
                <c:pt idx="4">
                  <c:v>305945.03520000004</c:v>
                </c:pt>
              </c:numCache>
            </c:numRef>
          </c:val>
        </c:ser>
        <c:ser>
          <c:idx val="1"/>
          <c:order val="1"/>
          <c:tx>
            <c:strRef>
              <c:f>'Oxytocin Cost'!$E$164</c:f>
              <c:strCache>
                <c:ptCount val="1"/>
                <c:pt idx="0">
                  <c:v>Lower Cost</c:v>
                </c:pt>
              </c:strCache>
            </c:strRef>
          </c:tx>
          <c:spPr>
            <a:solidFill>
              <a:srgbClr val="00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 Cost'!$C$165:$C$171</c:f>
              <c:strCache>
                <c:ptCount val="5"/>
                <c:pt idx="1">
                  <c:v>Nepal</c:v>
                </c:pt>
                <c:pt idx="4">
                  <c:v>Bangladesh</c:v>
                </c:pt>
              </c:strCache>
            </c:strRef>
          </c:cat>
          <c:val>
            <c:numRef>
              <c:f>'Oxytocin Cost'!$E$165:$E$171</c:f>
              <c:numCache>
                <c:formatCode>General</c:formatCode>
                <c:ptCount val="7"/>
                <c:pt idx="2" formatCode="[$$-409]#,##0_);\([$$-409]#,##0\)">
                  <c:v>54163.872000000003</c:v>
                </c:pt>
                <c:pt idx="5" formatCode="[$$-409]#,##0_);\([$$-409]#,##0\)">
                  <c:v>229458.7764</c:v>
                </c:pt>
              </c:numCache>
            </c:numRef>
          </c:val>
        </c:ser>
        <c:ser>
          <c:idx val="2"/>
          <c:order val="2"/>
          <c:tx>
            <c:strRef>
              <c:f>'Oxytocin Cost'!$F$164</c:f>
              <c:strCache>
                <c:ptCount val="1"/>
                <c:pt idx="0">
                  <c:v>Difference</c:v>
                </c:pt>
              </c:strCache>
            </c:strRef>
          </c:tx>
          <c:spPr>
            <a:solidFill>
              <a:srgbClr val="FF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 Cost'!$C$165:$C$171</c:f>
              <c:strCache>
                <c:ptCount val="5"/>
                <c:pt idx="1">
                  <c:v>Nepal</c:v>
                </c:pt>
                <c:pt idx="4">
                  <c:v>Bangladesh</c:v>
                </c:pt>
              </c:strCache>
            </c:strRef>
          </c:cat>
          <c:val>
            <c:numRef>
              <c:f>'Oxytocin Cost'!$F$165:$F$171</c:f>
              <c:numCache>
                <c:formatCode>General</c:formatCode>
                <c:ptCount val="7"/>
                <c:pt idx="2" formatCode="[$$-409]#,##0_);\([$$-409]#,##0\)">
                  <c:v>18054.624000000007</c:v>
                </c:pt>
                <c:pt idx="5" formatCode="[$$-409]#,##0_);\([$$-409]#,##0\)">
                  <c:v>76486.258800000025</c:v>
                </c:pt>
              </c:numCache>
            </c:numRef>
          </c:val>
        </c:ser>
        <c:dLbls>
          <c:showLegendKey val="0"/>
          <c:showVal val="0"/>
          <c:showCatName val="0"/>
          <c:showSerName val="0"/>
          <c:showPercent val="0"/>
          <c:showBubbleSize val="0"/>
        </c:dLbls>
        <c:gapWidth val="0"/>
        <c:overlap val="100"/>
        <c:axId val="104470016"/>
        <c:axId val="104471552"/>
      </c:barChart>
      <c:catAx>
        <c:axId val="104470016"/>
        <c:scaling>
          <c:orientation val="minMax"/>
        </c:scaling>
        <c:delete val="0"/>
        <c:axPos val="b"/>
        <c:majorTickMark val="out"/>
        <c:minorTickMark val="none"/>
        <c:tickLblPos val="nextTo"/>
        <c:txPr>
          <a:bodyPr/>
          <a:lstStyle/>
          <a:p>
            <a:pPr>
              <a:defRPr>
                <a:solidFill>
                  <a:srgbClr val="000090"/>
                </a:solidFill>
              </a:defRPr>
            </a:pPr>
            <a:endParaRPr lang="en-US"/>
          </a:p>
        </c:txPr>
        <c:crossAx val="104471552"/>
        <c:crosses val="autoZero"/>
        <c:auto val="1"/>
        <c:lblAlgn val="ctr"/>
        <c:lblOffset val="100"/>
        <c:noMultiLvlLbl val="0"/>
      </c:catAx>
      <c:valAx>
        <c:axId val="104471552"/>
        <c:scaling>
          <c:orientation val="minMax"/>
        </c:scaling>
        <c:delete val="0"/>
        <c:axPos val="l"/>
        <c:title>
          <c:tx>
            <c:rich>
              <a:bodyPr rot="-5400000" vert="horz"/>
              <a:lstStyle/>
              <a:p>
                <a:pPr>
                  <a:defRPr>
                    <a:solidFill>
                      <a:srgbClr val="000090"/>
                    </a:solidFill>
                  </a:defRPr>
                </a:pPr>
                <a:r>
                  <a:rPr lang="en-US">
                    <a:solidFill>
                      <a:srgbClr val="000090"/>
                    </a:solidFill>
                  </a:rPr>
                  <a:t>Total Estimated Costs</a:t>
                </a:r>
              </a:p>
            </c:rich>
          </c:tx>
          <c:overlay val="0"/>
        </c:title>
        <c:numFmt formatCode="&quot;$&quot;#,##0_);[Red]\(&quot;$&quot;#,##0\)" sourceLinked="1"/>
        <c:majorTickMark val="out"/>
        <c:minorTickMark val="none"/>
        <c:tickLblPos val="nextTo"/>
        <c:txPr>
          <a:bodyPr/>
          <a:lstStyle/>
          <a:p>
            <a:pPr>
              <a:defRPr>
                <a:solidFill>
                  <a:srgbClr val="000090"/>
                </a:solidFill>
              </a:defRPr>
            </a:pPr>
            <a:endParaRPr lang="en-US"/>
          </a:p>
        </c:txPr>
        <c:crossAx val="104470016"/>
        <c:crosses val="autoZero"/>
        <c:crossBetween val="between"/>
      </c:valAx>
    </c:plotArea>
    <c:legend>
      <c:legendPos val="r"/>
      <c:overlay val="1"/>
      <c:txPr>
        <a:bodyPr/>
        <a:lstStyle/>
        <a:p>
          <a:pPr>
            <a:defRPr>
              <a:solidFill>
                <a:srgbClr val="000090"/>
              </a:solidFill>
            </a:defRPr>
          </a:pPr>
          <a:endParaRPr lang="en-US"/>
        </a:p>
      </c:txPr>
    </c:legend>
    <c:plotVisOnly val="1"/>
    <c:dispBlanksAs val="gap"/>
    <c:showDLblsOverMax val="0"/>
  </c:chart>
  <c:printSettings>
    <c:headerFooter/>
    <c:pageMargins b="1" l="0.75" r="0.75" t="1" header="0.5" footer="0.5"/>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Global Cost</a:t>
            </a:r>
            <a:r>
              <a:rPr lang="en-US" baseline="0">
                <a:solidFill>
                  <a:srgbClr val="000090"/>
                </a:solidFill>
              </a:rPr>
              <a:t> of PPH Prevention and Treatment with Oxytocin Among the Total Addressable Market</a:t>
            </a:r>
            <a:endParaRPr lang="en-US">
              <a:solidFill>
                <a:srgbClr val="000090"/>
              </a:solidFill>
            </a:endParaRPr>
          </a:p>
        </c:rich>
      </c:tx>
      <c:overlay val="0"/>
    </c:title>
    <c:autoTitleDeleted val="0"/>
    <c:plotArea>
      <c:layout>
        <c:manualLayout>
          <c:layoutTarget val="inner"/>
          <c:xMode val="edge"/>
          <c:yMode val="edge"/>
          <c:x val="0.10750048695720101"/>
          <c:y val="0.20205229817025999"/>
          <c:w val="0.82378444133472195"/>
          <c:h val="0.70742543407728098"/>
        </c:manualLayout>
      </c:layout>
      <c:barChart>
        <c:barDir val="col"/>
        <c:grouping val="stacked"/>
        <c:varyColors val="0"/>
        <c:ser>
          <c:idx val="0"/>
          <c:order val="0"/>
          <c:tx>
            <c:strRef>
              <c:f>'Oxytocin Cost'!$D$179</c:f>
              <c:strCache>
                <c:ptCount val="1"/>
                <c:pt idx="0">
                  <c:v>Upper Cost</c:v>
                </c:pt>
              </c:strCache>
            </c:strRef>
          </c:tx>
          <c:spPr>
            <a:solidFill>
              <a:srgbClr val="0080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 Cost'!$C$180:$C$189</c:f>
              <c:strCache>
                <c:ptCount val="8"/>
                <c:pt idx="1">
                  <c:v>Sub-Saharan Africa</c:v>
                </c:pt>
                <c:pt idx="4">
                  <c:v>Southeast Asia</c:v>
                </c:pt>
                <c:pt idx="7">
                  <c:v>South Asia</c:v>
                </c:pt>
              </c:strCache>
            </c:strRef>
          </c:cat>
          <c:val>
            <c:numRef>
              <c:f>'Oxytocin Cost'!$D$180:$D$189</c:f>
              <c:numCache>
                <c:formatCode>"$"#,##0_);[Red]\("$"#,##0\)</c:formatCode>
                <c:ptCount val="10"/>
                <c:pt idx="1">
                  <c:v>11585371.199999999</c:v>
                </c:pt>
                <c:pt idx="4">
                  <c:v>3730262.4</c:v>
                </c:pt>
                <c:pt idx="7">
                  <c:v>11984767.199999999</c:v>
                </c:pt>
              </c:numCache>
            </c:numRef>
          </c:val>
        </c:ser>
        <c:ser>
          <c:idx val="1"/>
          <c:order val="1"/>
          <c:tx>
            <c:strRef>
              <c:f>'Oxytocin Cost'!$E$179</c:f>
              <c:strCache>
                <c:ptCount val="1"/>
                <c:pt idx="0">
                  <c:v>Lower Cost</c:v>
                </c:pt>
              </c:strCache>
            </c:strRef>
          </c:tx>
          <c:spPr>
            <a:solidFill>
              <a:srgbClr val="00FF00"/>
            </a:solidFill>
          </c:spPr>
          <c:invertIfNegative val="0"/>
          <c:dLbls>
            <c:showLegendKey val="0"/>
            <c:showVal val="1"/>
            <c:showCatName val="0"/>
            <c:showSerName val="0"/>
            <c:showPercent val="0"/>
            <c:showBubbleSize val="0"/>
            <c:showLeaderLines val="0"/>
          </c:dLbls>
          <c:cat>
            <c:strRef>
              <c:f>'Oxytocin Cost'!$C$180:$C$189</c:f>
              <c:strCache>
                <c:ptCount val="8"/>
                <c:pt idx="1">
                  <c:v>Sub-Saharan Africa</c:v>
                </c:pt>
                <c:pt idx="4">
                  <c:v>Southeast Asia</c:v>
                </c:pt>
                <c:pt idx="7">
                  <c:v>South Asia</c:v>
                </c:pt>
              </c:strCache>
            </c:strRef>
          </c:cat>
          <c:val>
            <c:numRef>
              <c:f>'Oxytocin Cost'!$E$180:$E$189</c:f>
              <c:numCache>
                <c:formatCode>"$"#,##0_);[Red]\("$"#,##0\)</c:formatCode>
                <c:ptCount val="10"/>
                <c:pt idx="2">
                  <c:v>8689028.4000000004</c:v>
                </c:pt>
                <c:pt idx="5">
                  <c:v>2797696.8</c:v>
                </c:pt>
                <c:pt idx="8">
                  <c:v>8988575.4000000004</c:v>
                </c:pt>
              </c:numCache>
            </c:numRef>
          </c:val>
        </c:ser>
        <c:ser>
          <c:idx val="2"/>
          <c:order val="2"/>
          <c:tx>
            <c:strRef>
              <c:f>'Oxytocin Cost'!$F$179</c:f>
              <c:strCache>
                <c:ptCount val="1"/>
                <c:pt idx="0">
                  <c:v>Difference</c:v>
                </c:pt>
              </c:strCache>
            </c:strRef>
          </c:tx>
          <c:spPr>
            <a:solidFill>
              <a:srgbClr val="FF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 Cost'!$C$180:$C$189</c:f>
              <c:strCache>
                <c:ptCount val="8"/>
                <c:pt idx="1">
                  <c:v>Sub-Saharan Africa</c:v>
                </c:pt>
                <c:pt idx="4">
                  <c:v>Southeast Asia</c:v>
                </c:pt>
                <c:pt idx="7">
                  <c:v>South Asia</c:v>
                </c:pt>
              </c:strCache>
            </c:strRef>
          </c:cat>
          <c:val>
            <c:numRef>
              <c:f>'Oxytocin Cost'!$F$180:$F$189</c:f>
              <c:numCache>
                <c:formatCode>"$"#,##0_);[Red]\("$"#,##0\)</c:formatCode>
                <c:ptCount val="10"/>
                <c:pt idx="2">
                  <c:v>2896342.8</c:v>
                </c:pt>
                <c:pt idx="5">
                  <c:v>932565.60000000009</c:v>
                </c:pt>
                <c:pt idx="8">
                  <c:v>2996191.8</c:v>
                </c:pt>
              </c:numCache>
            </c:numRef>
          </c:val>
        </c:ser>
        <c:dLbls>
          <c:showLegendKey val="0"/>
          <c:showVal val="0"/>
          <c:showCatName val="0"/>
          <c:showSerName val="0"/>
          <c:showPercent val="0"/>
          <c:showBubbleSize val="0"/>
        </c:dLbls>
        <c:gapWidth val="0"/>
        <c:overlap val="100"/>
        <c:axId val="104532224"/>
        <c:axId val="104550400"/>
      </c:barChart>
      <c:catAx>
        <c:axId val="104532224"/>
        <c:scaling>
          <c:orientation val="minMax"/>
        </c:scaling>
        <c:delete val="0"/>
        <c:axPos val="b"/>
        <c:majorTickMark val="out"/>
        <c:minorTickMark val="none"/>
        <c:tickLblPos val="nextTo"/>
        <c:txPr>
          <a:bodyPr/>
          <a:lstStyle/>
          <a:p>
            <a:pPr>
              <a:defRPr>
                <a:solidFill>
                  <a:srgbClr val="000090"/>
                </a:solidFill>
              </a:defRPr>
            </a:pPr>
            <a:endParaRPr lang="en-US"/>
          </a:p>
        </c:txPr>
        <c:crossAx val="104550400"/>
        <c:crosses val="autoZero"/>
        <c:auto val="1"/>
        <c:lblAlgn val="ctr"/>
        <c:lblOffset val="100"/>
        <c:noMultiLvlLbl val="0"/>
      </c:catAx>
      <c:valAx>
        <c:axId val="104550400"/>
        <c:scaling>
          <c:orientation val="minMax"/>
        </c:scaling>
        <c:delete val="0"/>
        <c:axPos val="l"/>
        <c:title>
          <c:tx>
            <c:rich>
              <a:bodyPr rot="-5400000" vert="horz"/>
              <a:lstStyle/>
              <a:p>
                <a:pPr>
                  <a:defRPr>
                    <a:solidFill>
                      <a:srgbClr val="000090"/>
                    </a:solidFill>
                  </a:defRPr>
                </a:pPr>
                <a:r>
                  <a:rPr lang="en-US">
                    <a:solidFill>
                      <a:srgbClr val="000090"/>
                    </a:solidFill>
                  </a:rPr>
                  <a:t>Total Estimated Costs</a:t>
                </a:r>
              </a:p>
            </c:rich>
          </c:tx>
          <c:overlay val="0"/>
        </c:title>
        <c:numFmt formatCode="&quot;$&quot;#,##0_);[Red]\(&quot;$&quot;#,##0\)" sourceLinked="1"/>
        <c:majorTickMark val="out"/>
        <c:minorTickMark val="none"/>
        <c:tickLblPos val="nextTo"/>
        <c:txPr>
          <a:bodyPr/>
          <a:lstStyle/>
          <a:p>
            <a:pPr>
              <a:defRPr sz="1050">
                <a:solidFill>
                  <a:srgbClr val="000090"/>
                </a:solidFill>
              </a:defRPr>
            </a:pPr>
            <a:endParaRPr lang="en-US"/>
          </a:p>
        </c:txPr>
        <c:crossAx val="104532224"/>
        <c:crosses val="autoZero"/>
        <c:crossBetween val="between"/>
      </c:valAx>
    </c:plotArea>
    <c:legend>
      <c:legendPos val="r"/>
      <c:layout>
        <c:manualLayout>
          <c:xMode val="edge"/>
          <c:yMode val="edge"/>
          <c:x val="0.86386608146018995"/>
          <c:y val="0.30345768954555102"/>
          <c:w val="0.106430952102213"/>
          <c:h val="0.177202217971797"/>
        </c:manualLayout>
      </c:layout>
      <c:overlay val="1"/>
      <c:txPr>
        <a:bodyPr/>
        <a:lstStyle/>
        <a:p>
          <a:pPr>
            <a:defRPr>
              <a:solidFill>
                <a:srgbClr val="000090"/>
              </a:solidFill>
            </a:defRPr>
          </a:pPr>
          <a:endParaRPr lang="en-US"/>
        </a:p>
      </c:txPr>
    </c:legend>
    <c:plotVisOnly val="1"/>
    <c:dispBlanksAs val="gap"/>
    <c:showDLblsOverMax val="0"/>
  </c:chart>
  <c:printSettings>
    <c:headerFooter/>
    <c:pageMargins b="1" l="0.75" r="0.75" t="1" header="0.5" footer="0.5"/>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Cost of PPH Prevention and Treatment with Oxytocin in SSA Among the Total Addressable Market</a:t>
            </a:r>
          </a:p>
        </c:rich>
      </c:tx>
      <c:overlay val="0"/>
    </c:title>
    <c:autoTitleDeleted val="0"/>
    <c:plotArea>
      <c:layout>
        <c:manualLayout>
          <c:layoutTarget val="inner"/>
          <c:xMode val="edge"/>
          <c:yMode val="edge"/>
          <c:x val="0.15365935441384601"/>
          <c:y val="0.13931623931623899"/>
          <c:w val="0.828386348205155"/>
          <c:h val="0.80225082441617901"/>
        </c:manualLayout>
      </c:layout>
      <c:barChart>
        <c:barDir val="col"/>
        <c:grouping val="stacked"/>
        <c:varyColors val="0"/>
        <c:ser>
          <c:idx val="0"/>
          <c:order val="0"/>
          <c:tx>
            <c:strRef>
              <c:f>'Oxytocin Cost'!$D$195</c:f>
              <c:strCache>
                <c:ptCount val="1"/>
                <c:pt idx="0">
                  <c:v>Upper Cost</c:v>
                </c:pt>
              </c:strCache>
            </c:strRef>
          </c:tx>
          <c:spPr>
            <a:solidFill>
              <a:srgbClr val="0080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 Cost'!$C$196:$C$211</c:f>
              <c:strCache>
                <c:ptCount val="14"/>
                <c:pt idx="1">
                  <c:v>Kenya</c:v>
                </c:pt>
                <c:pt idx="4">
                  <c:v>Ethiopia</c:v>
                </c:pt>
                <c:pt idx="7">
                  <c:v>Uganda</c:v>
                </c:pt>
                <c:pt idx="10">
                  <c:v>Zambia</c:v>
                </c:pt>
                <c:pt idx="13">
                  <c:v>Senegal</c:v>
                </c:pt>
              </c:strCache>
            </c:strRef>
          </c:cat>
          <c:val>
            <c:numRef>
              <c:f>'Oxytocin Cost'!$D$196:$D$211</c:f>
              <c:numCache>
                <c:formatCode>[$$-409]#,##0_);\([$$-409]#,##0\)</c:formatCode>
                <c:ptCount val="16"/>
                <c:pt idx="1">
                  <c:v>510456.95999999996</c:v>
                </c:pt>
                <c:pt idx="4">
                  <c:v>972922.24</c:v>
                </c:pt>
                <c:pt idx="7">
                  <c:v>532688.4</c:v>
                </c:pt>
                <c:pt idx="10">
                  <c:v>200435.84</c:v>
                </c:pt>
                <c:pt idx="13">
                  <c:v>164570.4</c:v>
                </c:pt>
              </c:numCache>
            </c:numRef>
          </c:val>
        </c:ser>
        <c:ser>
          <c:idx val="1"/>
          <c:order val="1"/>
          <c:tx>
            <c:strRef>
              <c:f>'Oxytocin Cost'!$E$195</c:f>
              <c:strCache>
                <c:ptCount val="1"/>
                <c:pt idx="0">
                  <c:v>Lower Cost</c:v>
                </c:pt>
              </c:strCache>
            </c:strRef>
          </c:tx>
          <c:spPr>
            <a:solidFill>
              <a:srgbClr val="00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 Cost'!$C$196:$C$211</c:f>
              <c:strCache>
                <c:ptCount val="14"/>
                <c:pt idx="1">
                  <c:v>Kenya</c:v>
                </c:pt>
                <c:pt idx="4">
                  <c:v>Ethiopia</c:v>
                </c:pt>
                <c:pt idx="7">
                  <c:v>Uganda</c:v>
                </c:pt>
                <c:pt idx="10">
                  <c:v>Zambia</c:v>
                </c:pt>
                <c:pt idx="13">
                  <c:v>Senegal</c:v>
                </c:pt>
              </c:strCache>
            </c:strRef>
          </c:cat>
          <c:val>
            <c:numRef>
              <c:f>'Oxytocin Cost'!$E$196:$E$211</c:f>
              <c:numCache>
                <c:formatCode>General</c:formatCode>
                <c:ptCount val="16"/>
                <c:pt idx="2" formatCode="[$$-409]#,##0_);\([$$-409]#,##0\)">
                  <c:v>382842.72000000003</c:v>
                </c:pt>
                <c:pt idx="5" formatCode="[$$-409]#,##0_);\([$$-409]#,##0\)">
                  <c:v>729691.68</c:v>
                </c:pt>
                <c:pt idx="8" formatCode="[$$-409]#,##0_);\([$$-409]#,##0\)">
                  <c:v>399516.3</c:v>
                </c:pt>
                <c:pt idx="11" formatCode="[$$-409]#,##0_);\([$$-409]#,##0\)">
                  <c:v>150326.88</c:v>
                </c:pt>
                <c:pt idx="14" formatCode="[$$-409]#,##0_);\([$$-409]#,##0\)">
                  <c:v>123427.8</c:v>
                </c:pt>
              </c:numCache>
            </c:numRef>
          </c:val>
        </c:ser>
        <c:ser>
          <c:idx val="2"/>
          <c:order val="2"/>
          <c:tx>
            <c:strRef>
              <c:f>'Oxytocin Cost'!$F$195</c:f>
              <c:strCache>
                <c:ptCount val="1"/>
                <c:pt idx="0">
                  <c:v>Difference</c:v>
                </c:pt>
              </c:strCache>
            </c:strRef>
          </c:tx>
          <c:spPr>
            <a:solidFill>
              <a:srgbClr val="FF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 Cost'!$C$196:$C$211</c:f>
              <c:strCache>
                <c:ptCount val="14"/>
                <c:pt idx="1">
                  <c:v>Kenya</c:v>
                </c:pt>
                <c:pt idx="4">
                  <c:v>Ethiopia</c:v>
                </c:pt>
                <c:pt idx="7">
                  <c:v>Uganda</c:v>
                </c:pt>
                <c:pt idx="10">
                  <c:v>Zambia</c:v>
                </c:pt>
                <c:pt idx="13">
                  <c:v>Senegal</c:v>
                </c:pt>
              </c:strCache>
            </c:strRef>
          </c:cat>
          <c:val>
            <c:numRef>
              <c:f>'Oxytocin Cost'!$F$196:$F$211</c:f>
              <c:numCache>
                <c:formatCode>General</c:formatCode>
                <c:ptCount val="16"/>
                <c:pt idx="2" formatCode="[$$-409]#,##0_);\([$$-409]#,##0\)">
                  <c:v>127614.24</c:v>
                </c:pt>
                <c:pt idx="5" formatCode="[$$-409]#,##0_);\([$$-409]#,##0\)">
                  <c:v>243230.56</c:v>
                </c:pt>
                <c:pt idx="8" formatCode="[$$-409]#,##0_);\([$$-409]#,##0\)">
                  <c:v>133172.1</c:v>
                </c:pt>
                <c:pt idx="11" formatCode="[$$-409]#,##0_);\([$$-409]#,##0\)">
                  <c:v>50108.960000000006</c:v>
                </c:pt>
                <c:pt idx="14" formatCode="[$$-409]#,##0_);\([$$-409]#,##0\)">
                  <c:v>41142.600000000006</c:v>
                </c:pt>
              </c:numCache>
            </c:numRef>
          </c:val>
        </c:ser>
        <c:dLbls>
          <c:showLegendKey val="0"/>
          <c:showVal val="0"/>
          <c:showCatName val="0"/>
          <c:showSerName val="0"/>
          <c:showPercent val="0"/>
          <c:showBubbleSize val="0"/>
        </c:dLbls>
        <c:gapWidth val="0"/>
        <c:overlap val="100"/>
        <c:axId val="104578048"/>
        <c:axId val="106042112"/>
      </c:barChart>
      <c:catAx>
        <c:axId val="104578048"/>
        <c:scaling>
          <c:orientation val="minMax"/>
        </c:scaling>
        <c:delete val="0"/>
        <c:axPos val="b"/>
        <c:majorTickMark val="out"/>
        <c:minorTickMark val="none"/>
        <c:tickLblPos val="nextTo"/>
        <c:txPr>
          <a:bodyPr/>
          <a:lstStyle/>
          <a:p>
            <a:pPr>
              <a:defRPr>
                <a:solidFill>
                  <a:srgbClr val="000090"/>
                </a:solidFill>
              </a:defRPr>
            </a:pPr>
            <a:endParaRPr lang="en-US"/>
          </a:p>
        </c:txPr>
        <c:crossAx val="106042112"/>
        <c:crosses val="autoZero"/>
        <c:auto val="1"/>
        <c:lblAlgn val="ctr"/>
        <c:lblOffset val="100"/>
        <c:noMultiLvlLbl val="0"/>
      </c:catAx>
      <c:valAx>
        <c:axId val="106042112"/>
        <c:scaling>
          <c:orientation val="minMax"/>
        </c:scaling>
        <c:delete val="0"/>
        <c:axPos val="l"/>
        <c:title>
          <c:tx>
            <c:rich>
              <a:bodyPr rot="-5400000" vert="horz"/>
              <a:lstStyle/>
              <a:p>
                <a:pPr>
                  <a:defRPr>
                    <a:solidFill>
                      <a:srgbClr val="000090"/>
                    </a:solidFill>
                  </a:defRPr>
                </a:pPr>
                <a:r>
                  <a:rPr lang="en-US">
                    <a:solidFill>
                      <a:srgbClr val="000090"/>
                    </a:solidFill>
                  </a:rPr>
                  <a:t>Total Estimated</a:t>
                </a:r>
                <a:r>
                  <a:rPr lang="en-US" baseline="0">
                    <a:solidFill>
                      <a:srgbClr val="000090"/>
                    </a:solidFill>
                  </a:rPr>
                  <a:t> Costs</a:t>
                </a:r>
                <a:endParaRPr lang="en-US">
                  <a:solidFill>
                    <a:srgbClr val="000090"/>
                  </a:solidFill>
                </a:endParaRPr>
              </a:p>
            </c:rich>
          </c:tx>
          <c:overlay val="0"/>
        </c:title>
        <c:numFmt formatCode="&quot;$&quot;#,##0_);[Red]\(&quot;$&quot;#,##0\)" sourceLinked="1"/>
        <c:majorTickMark val="out"/>
        <c:minorTickMark val="none"/>
        <c:tickLblPos val="nextTo"/>
        <c:txPr>
          <a:bodyPr/>
          <a:lstStyle/>
          <a:p>
            <a:pPr>
              <a:defRPr>
                <a:solidFill>
                  <a:srgbClr val="000090"/>
                </a:solidFill>
              </a:defRPr>
            </a:pPr>
            <a:endParaRPr lang="en-US"/>
          </a:p>
        </c:txPr>
        <c:crossAx val="104578048"/>
        <c:crosses val="autoZero"/>
        <c:crossBetween val="between"/>
      </c:valAx>
    </c:plotArea>
    <c:legend>
      <c:legendPos val="r"/>
      <c:overlay val="1"/>
      <c:txPr>
        <a:bodyPr/>
        <a:lstStyle/>
        <a:p>
          <a:pPr>
            <a:defRPr>
              <a:solidFill>
                <a:srgbClr val="000090"/>
              </a:solidFill>
            </a:defRPr>
          </a:pPr>
          <a:endParaRPr lang="en-US"/>
        </a:p>
      </c:txPr>
    </c:legend>
    <c:plotVisOnly val="1"/>
    <c:dispBlanksAs val="gap"/>
    <c:showDLblsOverMax val="0"/>
  </c:chart>
  <c:printSettings>
    <c:headerFooter/>
    <c:pageMargins b="1" l="0.75" r="0.75" t="1" header="0.5" footer="0.5"/>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Cost of PPH Prevention and Treatment with Oxytocin in SEA Among The Total Addressable Market</a:t>
            </a:r>
          </a:p>
        </c:rich>
      </c:tx>
      <c:overlay val="0"/>
    </c:title>
    <c:autoTitleDeleted val="0"/>
    <c:plotArea>
      <c:layout/>
      <c:barChart>
        <c:barDir val="col"/>
        <c:grouping val="stacked"/>
        <c:varyColors val="0"/>
        <c:ser>
          <c:idx val="0"/>
          <c:order val="0"/>
          <c:tx>
            <c:strRef>
              <c:f>'Oxytocin Cost'!$D$214</c:f>
              <c:strCache>
                <c:ptCount val="1"/>
                <c:pt idx="0">
                  <c:v>Upper Cost</c:v>
                </c:pt>
              </c:strCache>
            </c:strRef>
          </c:tx>
          <c:spPr>
            <a:solidFill>
              <a:srgbClr val="0080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 Cost'!$C$215:$C$221</c:f>
              <c:strCache>
                <c:ptCount val="5"/>
                <c:pt idx="1">
                  <c:v>Nepal</c:v>
                </c:pt>
                <c:pt idx="4">
                  <c:v>Bangladesh</c:v>
                </c:pt>
              </c:strCache>
            </c:strRef>
          </c:cat>
          <c:val>
            <c:numRef>
              <c:f>'Oxytocin Cost'!$D$215:$D$221</c:f>
              <c:numCache>
                <c:formatCode>[$$-409]#,##0_);\([$$-409]#,##0\)</c:formatCode>
                <c:ptCount val="7"/>
                <c:pt idx="1">
                  <c:v>206338.56</c:v>
                </c:pt>
                <c:pt idx="4">
                  <c:v>1054982.8799999999</c:v>
                </c:pt>
              </c:numCache>
            </c:numRef>
          </c:val>
        </c:ser>
        <c:ser>
          <c:idx val="1"/>
          <c:order val="1"/>
          <c:tx>
            <c:strRef>
              <c:f>'Oxytocin Cost'!$E$214</c:f>
              <c:strCache>
                <c:ptCount val="1"/>
                <c:pt idx="0">
                  <c:v>Lower Cost</c:v>
                </c:pt>
              </c:strCache>
            </c:strRef>
          </c:tx>
          <c:spPr>
            <a:solidFill>
              <a:srgbClr val="00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 Cost'!$C$215:$C$221</c:f>
              <c:strCache>
                <c:ptCount val="5"/>
                <c:pt idx="1">
                  <c:v>Nepal</c:v>
                </c:pt>
                <c:pt idx="4">
                  <c:v>Bangladesh</c:v>
                </c:pt>
              </c:strCache>
            </c:strRef>
          </c:cat>
          <c:val>
            <c:numRef>
              <c:f>'Oxytocin Cost'!$E$215:$E$221</c:f>
              <c:numCache>
                <c:formatCode>General</c:formatCode>
                <c:ptCount val="7"/>
                <c:pt idx="2" formatCode="[$$-409]#,##0_);\([$$-409]#,##0\)">
                  <c:v>154753.92000000001</c:v>
                </c:pt>
                <c:pt idx="5" formatCode="[$$-409]#,##0_);\([$$-409]#,##0\)">
                  <c:v>791237.16</c:v>
                </c:pt>
              </c:numCache>
            </c:numRef>
          </c:val>
        </c:ser>
        <c:ser>
          <c:idx val="2"/>
          <c:order val="2"/>
          <c:tx>
            <c:strRef>
              <c:f>'Oxytocin Cost'!$F$214</c:f>
              <c:strCache>
                <c:ptCount val="1"/>
                <c:pt idx="0">
                  <c:v>Difference</c:v>
                </c:pt>
              </c:strCache>
            </c:strRef>
          </c:tx>
          <c:spPr>
            <a:solidFill>
              <a:srgbClr val="FF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'Oxytocin Cost'!$C$215:$C$221</c:f>
              <c:strCache>
                <c:ptCount val="5"/>
                <c:pt idx="1">
                  <c:v>Nepal</c:v>
                </c:pt>
                <c:pt idx="4">
                  <c:v>Bangladesh</c:v>
                </c:pt>
              </c:strCache>
            </c:strRef>
          </c:cat>
          <c:val>
            <c:numRef>
              <c:f>'Oxytocin Cost'!$F$215:$F$221</c:f>
              <c:numCache>
                <c:formatCode>General</c:formatCode>
                <c:ptCount val="7"/>
                <c:pt idx="2" formatCode="[$$-409]#,##0_);\([$$-409]#,##0\)">
                  <c:v>51584.640000000007</c:v>
                </c:pt>
                <c:pt idx="5" formatCode="[$$-409]#,##0_);\([$$-409]#,##0\)">
                  <c:v>263745.72000000003</c:v>
                </c:pt>
              </c:numCache>
            </c:numRef>
          </c:val>
        </c:ser>
        <c:dLbls>
          <c:showLegendKey val="0"/>
          <c:showVal val="0"/>
          <c:showCatName val="0"/>
          <c:showSerName val="0"/>
          <c:showPercent val="0"/>
          <c:showBubbleSize val="0"/>
        </c:dLbls>
        <c:gapWidth val="0"/>
        <c:overlap val="100"/>
        <c:axId val="106078208"/>
        <c:axId val="106079744"/>
      </c:barChart>
      <c:catAx>
        <c:axId val="106078208"/>
        <c:scaling>
          <c:orientation val="minMax"/>
        </c:scaling>
        <c:delete val="0"/>
        <c:axPos val="b"/>
        <c:majorTickMark val="out"/>
        <c:minorTickMark val="none"/>
        <c:tickLblPos val="nextTo"/>
        <c:txPr>
          <a:bodyPr/>
          <a:lstStyle/>
          <a:p>
            <a:pPr>
              <a:defRPr>
                <a:solidFill>
                  <a:srgbClr val="000090"/>
                </a:solidFill>
              </a:defRPr>
            </a:pPr>
            <a:endParaRPr lang="en-US"/>
          </a:p>
        </c:txPr>
        <c:crossAx val="106079744"/>
        <c:crosses val="autoZero"/>
        <c:auto val="1"/>
        <c:lblAlgn val="ctr"/>
        <c:lblOffset val="100"/>
        <c:noMultiLvlLbl val="0"/>
      </c:catAx>
      <c:valAx>
        <c:axId val="106079744"/>
        <c:scaling>
          <c:orientation val="minMax"/>
        </c:scaling>
        <c:delete val="0"/>
        <c:axPos val="l"/>
        <c:title>
          <c:tx>
            <c:rich>
              <a:bodyPr rot="-5400000" vert="horz"/>
              <a:lstStyle/>
              <a:p>
                <a:pPr>
                  <a:defRPr>
                    <a:solidFill>
                      <a:srgbClr val="000090"/>
                    </a:solidFill>
                  </a:defRPr>
                </a:pPr>
                <a:r>
                  <a:rPr lang="en-US">
                    <a:solidFill>
                      <a:srgbClr val="000090"/>
                    </a:solidFill>
                  </a:rPr>
                  <a:t>Total Estimated</a:t>
                </a:r>
                <a:r>
                  <a:rPr lang="en-US" baseline="0">
                    <a:solidFill>
                      <a:srgbClr val="000090"/>
                    </a:solidFill>
                  </a:rPr>
                  <a:t> Costs</a:t>
                </a:r>
                <a:endParaRPr lang="en-US">
                  <a:solidFill>
                    <a:srgbClr val="000090"/>
                  </a:solidFill>
                </a:endParaRPr>
              </a:p>
            </c:rich>
          </c:tx>
          <c:overlay val="0"/>
        </c:title>
        <c:numFmt formatCode="&quot;$&quot;#,##0_);[Red]\(&quot;$&quot;#,##0\)" sourceLinked="1"/>
        <c:majorTickMark val="out"/>
        <c:minorTickMark val="none"/>
        <c:tickLblPos val="nextTo"/>
        <c:txPr>
          <a:bodyPr/>
          <a:lstStyle/>
          <a:p>
            <a:pPr>
              <a:defRPr>
                <a:solidFill>
                  <a:srgbClr val="000090"/>
                </a:solidFill>
              </a:defRPr>
            </a:pPr>
            <a:endParaRPr lang="en-US"/>
          </a:p>
        </c:txPr>
        <c:crossAx val="106078208"/>
        <c:crosses val="autoZero"/>
        <c:crossBetween val="between"/>
      </c:valAx>
    </c:plotArea>
    <c:legend>
      <c:legendPos val="r"/>
      <c:overlay val="1"/>
      <c:txPr>
        <a:bodyPr/>
        <a:lstStyle/>
        <a:p>
          <a:pPr>
            <a:defRPr>
              <a:solidFill>
                <a:srgbClr val="000090"/>
              </a:solidFill>
            </a:defRPr>
          </a:pPr>
          <a:endParaRPr lang="en-US"/>
        </a:p>
      </c:txPr>
    </c:legend>
    <c:plotVisOnly val="1"/>
    <c:dispBlanksAs val="gap"/>
    <c:showDLblsOverMax val="0"/>
  </c:chart>
  <c:printSettings>
    <c:headerFooter/>
    <c:pageMargins b="1" l="0.75" r="0.75" t="1" header="0.5" footer="0.5"/>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Global Cost of PPH Prevention and Treatment with Misoprostol</a:t>
            </a:r>
            <a:r>
              <a:rPr lang="en-US" baseline="0">
                <a:solidFill>
                  <a:srgbClr val="000090"/>
                </a:solidFill>
              </a:rPr>
              <a:t> Among Community-Based Births</a:t>
            </a:r>
            <a:endParaRPr lang="en-US">
              <a:solidFill>
                <a:srgbClr val="000090"/>
              </a:solidFill>
            </a:endParaRPr>
          </a:p>
        </c:rich>
      </c:tx>
      <c:overlay val="0"/>
    </c:title>
    <c:autoTitleDeleted val="0"/>
    <c:plotArea>
      <c:layout/>
      <c:barChart>
        <c:barDir val="col"/>
        <c:grouping val="stacked"/>
        <c:varyColors val="0"/>
        <c:ser>
          <c:idx val="0"/>
          <c:order val="0"/>
          <c:tx>
            <c:strRef>
              <c:f>'Misoprostol Cost'!$D$80</c:f>
              <c:strCache>
                <c:ptCount val="1"/>
                <c:pt idx="0">
                  <c:v>Upper Cost</c:v>
                </c:pt>
              </c:strCache>
            </c:strRef>
          </c:tx>
          <c:spPr>
            <a:solidFill>
              <a:srgbClr val="0080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 Cost'!$C$81:$C$90</c:f>
              <c:strCache>
                <c:ptCount val="8"/>
                <c:pt idx="1">
                  <c:v>Sub-Saharan Africa</c:v>
                </c:pt>
                <c:pt idx="4">
                  <c:v>Southeast Asia</c:v>
                </c:pt>
                <c:pt idx="7">
                  <c:v>South Asia</c:v>
                </c:pt>
              </c:strCache>
            </c:strRef>
          </c:cat>
          <c:val>
            <c:numRef>
              <c:f>'Misoprostol Cost'!$D$81:$D$90</c:f>
              <c:numCache>
                <c:formatCode>"$"#,##0_);[Red]\("$"#,##0\)</c:formatCode>
                <c:ptCount val="10"/>
                <c:pt idx="1">
                  <c:v>28484411.903999999</c:v>
                </c:pt>
                <c:pt idx="4">
                  <c:v>9876916.2239999995</c:v>
                </c:pt>
                <c:pt idx="7">
                  <c:v>31733033.471999999</c:v>
                </c:pt>
              </c:numCache>
            </c:numRef>
          </c:val>
        </c:ser>
        <c:ser>
          <c:idx val="1"/>
          <c:order val="1"/>
          <c:tx>
            <c:strRef>
              <c:f>'Misoprostol Cost'!$E$80</c:f>
              <c:strCache>
                <c:ptCount val="1"/>
                <c:pt idx="0">
                  <c:v>Lower Cost</c:v>
                </c:pt>
              </c:strCache>
            </c:strRef>
          </c:tx>
          <c:spPr>
            <a:solidFill>
              <a:srgbClr val="00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 Cost'!$C$81:$C$90</c:f>
              <c:strCache>
                <c:ptCount val="8"/>
                <c:pt idx="1">
                  <c:v>Sub-Saharan Africa</c:v>
                </c:pt>
                <c:pt idx="4">
                  <c:v>Southeast Asia</c:v>
                </c:pt>
                <c:pt idx="7">
                  <c:v>South Asia</c:v>
                </c:pt>
              </c:strCache>
            </c:strRef>
          </c:cat>
          <c:val>
            <c:numRef>
              <c:f>'Misoprostol Cost'!$E$81:$E$90</c:f>
              <c:numCache>
                <c:formatCode>General</c:formatCode>
                <c:ptCount val="10"/>
                <c:pt idx="2" formatCode="&quot;$&quot;#,##0_);[Red]\(&quot;$&quot;#,##0\)">
                  <c:v>8901378.7200000007</c:v>
                </c:pt>
                <c:pt idx="5" formatCode="&quot;$&quot;#,##0_);[Red]\(&quot;$&quot;#,##0\)">
                  <c:v>3086536.32</c:v>
                </c:pt>
                <c:pt idx="8" formatCode="&quot;$&quot;#,##0_);[Red]\(&quot;$&quot;#,##0\)">
                  <c:v>9916572.9600000009</c:v>
                </c:pt>
              </c:numCache>
            </c:numRef>
          </c:val>
        </c:ser>
        <c:ser>
          <c:idx val="2"/>
          <c:order val="2"/>
          <c:tx>
            <c:strRef>
              <c:f>'Misoprostol Cost'!$F$80</c:f>
              <c:strCache>
                <c:ptCount val="1"/>
                <c:pt idx="0">
                  <c:v>Difference</c:v>
                </c:pt>
              </c:strCache>
            </c:strRef>
          </c:tx>
          <c:spPr>
            <a:solidFill>
              <a:srgbClr val="FF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 Cost'!$C$81:$C$90</c:f>
              <c:strCache>
                <c:ptCount val="8"/>
                <c:pt idx="1">
                  <c:v>Sub-Saharan Africa</c:v>
                </c:pt>
                <c:pt idx="4">
                  <c:v>Southeast Asia</c:v>
                </c:pt>
                <c:pt idx="7">
                  <c:v>South Asia</c:v>
                </c:pt>
              </c:strCache>
            </c:strRef>
          </c:cat>
          <c:val>
            <c:numRef>
              <c:f>'Misoprostol Cost'!$F$81:$F$90</c:f>
              <c:numCache>
                <c:formatCode>"$"#,##0_);[Red]\("$"#,##0\)</c:formatCode>
                <c:ptCount val="10"/>
                <c:pt idx="2">
                  <c:v>19583033.184</c:v>
                </c:pt>
                <c:pt idx="5">
                  <c:v>6790379.9039999992</c:v>
                </c:pt>
                <c:pt idx="8">
                  <c:v>21816460.511999998</c:v>
                </c:pt>
              </c:numCache>
            </c:numRef>
          </c:val>
        </c:ser>
        <c:dLbls>
          <c:showLegendKey val="0"/>
          <c:showVal val="0"/>
          <c:showCatName val="0"/>
          <c:showSerName val="0"/>
          <c:showPercent val="0"/>
          <c:showBubbleSize val="0"/>
        </c:dLbls>
        <c:gapWidth val="0"/>
        <c:overlap val="100"/>
        <c:axId val="105989248"/>
        <c:axId val="105990784"/>
      </c:barChart>
      <c:catAx>
        <c:axId val="105989248"/>
        <c:scaling>
          <c:orientation val="minMax"/>
        </c:scaling>
        <c:delete val="0"/>
        <c:axPos val="b"/>
        <c:majorTickMark val="out"/>
        <c:minorTickMark val="none"/>
        <c:tickLblPos val="nextTo"/>
        <c:txPr>
          <a:bodyPr/>
          <a:lstStyle/>
          <a:p>
            <a:pPr>
              <a:defRPr>
                <a:solidFill>
                  <a:srgbClr val="000090"/>
                </a:solidFill>
              </a:defRPr>
            </a:pPr>
            <a:endParaRPr lang="en-US"/>
          </a:p>
        </c:txPr>
        <c:crossAx val="105990784"/>
        <c:crosses val="autoZero"/>
        <c:auto val="1"/>
        <c:lblAlgn val="ctr"/>
        <c:lblOffset val="100"/>
        <c:noMultiLvlLbl val="0"/>
      </c:catAx>
      <c:valAx>
        <c:axId val="105990784"/>
        <c:scaling>
          <c:orientation val="minMax"/>
        </c:scaling>
        <c:delete val="0"/>
        <c:axPos val="l"/>
        <c:title>
          <c:tx>
            <c:rich>
              <a:bodyPr rot="-5400000" vert="horz"/>
              <a:lstStyle/>
              <a:p>
                <a:pPr>
                  <a:defRPr>
                    <a:solidFill>
                      <a:srgbClr val="000090"/>
                    </a:solidFill>
                  </a:defRPr>
                </a:pPr>
                <a:r>
                  <a:rPr lang="en-US">
                    <a:solidFill>
                      <a:srgbClr val="000090"/>
                    </a:solidFill>
                  </a:rPr>
                  <a:t>Total Estimated</a:t>
                </a:r>
                <a:r>
                  <a:rPr lang="en-US" baseline="0">
                    <a:solidFill>
                      <a:srgbClr val="000090"/>
                    </a:solidFill>
                  </a:rPr>
                  <a:t> Costs</a:t>
                </a:r>
                <a:endParaRPr lang="en-US">
                  <a:solidFill>
                    <a:srgbClr val="000090"/>
                  </a:solidFill>
                </a:endParaRPr>
              </a:p>
            </c:rich>
          </c:tx>
          <c:overlay val="0"/>
        </c:title>
        <c:numFmt formatCode="&quot;$&quot;#,##0_);[Red]\(&quot;$&quot;#,##0\)" sourceLinked="1"/>
        <c:majorTickMark val="out"/>
        <c:minorTickMark val="none"/>
        <c:tickLblPos val="nextTo"/>
        <c:txPr>
          <a:bodyPr/>
          <a:lstStyle/>
          <a:p>
            <a:pPr>
              <a:defRPr>
                <a:solidFill>
                  <a:srgbClr val="000090"/>
                </a:solidFill>
              </a:defRPr>
            </a:pPr>
            <a:endParaRPr lang="en-US"/>
          </a:p>
        </c:txPr>
        <c:crossAx val="105989248"/>
        <c:crosses val="autoZero"/>
        <c:crossBetween val="between"/>
      </c:valAx>
    </c:plotArea>
    <c:legend>
      <c:legendPos val="r"/>
      <c:layout>
        <c:manualLayout>
          <c:xMode val="edge"/>
          <c:yMode val="edge"/>
          <c:x val="0.88332836219191402"/>
          <c:y val="7.7648369342888698E-2"/>
          <c:w val="0.105272830743305"/>
          <c:h val="0.15214325297398101"/>
        </c:manualLayout>
      </c:layout>
      <c:overlay val="1"/>
      <c:txPr>
        <a:bodyPr/>
        <a:lstStyle/>
        <a:p>
          <a:pPr>
            <a:defRPr>
              <a:solidFill>
                <a:srgbClr val="000090"/>
              </a:solidFill>
            </a:defRPr>
          </a:pPr>
          <a:endParaRPr lang="en-US"/>
        </a:p>
      </c:txPr>
    </c:legend>
    <c:plotVisOnly val="1"/>
    <c:dispBlanksAs val="gap"/>
    <c:showDLblsOverMax val="0"/>
  </c:chart>
  <c:printSettings>
    <c:headerFooter/>
    <c:pageMargins b="1" l="0.75" r="0.75" t="1" header="0.5" footer="0.5"/>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Cost of PPH Prevention and Treatment with</a:t>
            </a:r>
            <a:r>
              <a:rPr lang="en-US" baseline="0">
                <a:solidFill>
                  <a:srgbClr val="000090"/>
                </a:solidFill>
              </a:rPr>
              <a:t> Misoprostol in Community-Based Births in SSA</a:t>
            </a:r>
            <a:endParaRPr lang="en-US">
              <a:solidFill>
                <a:srgbClr val="000090"/>
              </a:solidFill>
            </a:endParaRPr>
          </a:p>
        </c:rich>
      </c:tx>
      <c:overlay val="0"/>
    </c:title>
    <c:autoTitleDeleted val="0"/>
    <c:plotArea>
      <c:layout/>
      <c:barChart>
        <c:barDir val="col"/>
        <c:grouping val="stacked"/>
        <c:varyColors val="0"/>
        <c:ser>
          <c:idx val="0"/>
          <c:order val="0"/>
          <c:tx>
            <c:strRef>
              <c:f>'Misoprostol Cost'!$D$95</c:f>
              <c:strCache>
                <c:ptCount val="1"/>
                <c:pt idx="0">
                  <c:v>Upper Cost</c:v>
                </c:pt>
              </c:strCache>
            </c:strRef>
          </c:tx>
          <c:spPr>
            <a:solidFill>
              <a:srgbClr val="0080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 Cost'!$C$96:$C$111</c:f>
              <c:strCache>
                <c:ptCount val="14"/>
                <c:pt idx="1">
                  <c:v>Kenya</c:v>
                </c:pt>
                <c:pt idx="4">
                  <c:v>Ethiopia</c:v>
                </c:pt>
                <c:pt idx="7">
                  <c:v>Uganda</c:v>
                </c:pt>
                <c:pt idx="10">
                  <c:v>Zambia</c:v>
                </c:pt>
                <c:pt idx="13">
                  <c:v>Senegal</c:v>
                </c:pt>
              </c:strCache>
            </c:strRef>
          </c:cat>
          <c:val>
            <c:numRef>
              <c:f>'Misoprostol Cost'!$D$96:$D$111</c:f>
              <c:numCache>
                <c:formatCode>[$$-409]#,##0_);\([$$-409]#,##0\)</c:formatCode>
                <c:ptCount val="16"/>
                <c:pt idx="1">
                  <c:v>1375713.3311999999</c:v>
                </c:pt>
                <c:pt idx="4">
                  <c:v>4140135.9359999998</c:v>
                </c:pt>
                <c:pt idx="7">
                  <c:v>1083017.952</c:v>
                </c:pt>
                <c:pt idx="10">
                  <c:v>492802.25280000002</c:v>
                </c:pt>
                <c:pt idx="13">
                  <c:v>210091.96799999999</c:v>
                </c:pt>
              </c:numCache>
            </c:numRef>
          </c:val>
        </c:ser>
        <c:ser>
          <c:idx val="1"/>
          <c:order val="1"/>
          <c:tx>
            <c:strRef>
              <c:f>'Misoprostol Cost'!$E$95</c:f>
              <c:strCache>
                <c:ptCount val="1"/>
                <c:pt idx="0">
                  <c:v>Lower Cost</c:v>
                </c:pt>
              </c:strCache>
            </c:strRef>
          </c:tx>
          <c:spPr>
            <a:solidFill>
              <a:srgbClr val="00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 Cost'!$C$96:$C$111</c:f>
              <c:strCache>
                <c:ptCount val="14"/>
                <c:pt idx="1">
                  <c:v>Kenya</c:v>
                </c:pt>
                <c:pt idx="4">
                  <c:v>Ethiopia</c:v>
                </c:pt>
                <c:pt idx="7">
                  <c:v>Uganda</c:v>
                </c:pt>
                <c:pt idx="10">
                  <c:v>Zambia</c:v>
                </c:pt>
                <c:pt idx="13">
                  <c:v>Senegal</c:v>
                </c:pt>
              </c:strCache>
            </c:strRef>
          </c:cat>
          <c:val>
            <c:numRef>
              <c:f>'Misoprostol Cost'!$E$96:$E$111</c:f>
              <c:numCache>
                <c:formatCode>General</c:formatCode>
                <c:ptCount val="16"/>
                <c:pt idx="2" formatCode="[$$-409]#,##0_);\([$$-409]#,##0\)">
                  <c:v>429910.41599999997</c:v>
                </c:pt>
                <c:pt idx="5" formatCode="[$$-409]#,##0_);\([$$-409]#,##0\)">
                  <c:v>1293792.48</c:v>
                </c:pt>
                <c:pt idx="8" formatCode="[$$-409]#,##0_);\([$$-409]#,##0\)">
                  <c:v>338443.11</c:v>
                </c:pt>
                <c:pt idx="11" formatCode="[$$-409]#,##0_);\([$$-409]#,##0\)">
                  <c:v>154000.70399999997</c:v>
                </c:pt>
                <c:pt idx="14" formatCode="[$$-409]#,##0_);\([$$-409]#,##0\)">
                  <c:v>65653.740000000005</c:v>
                </c:pt>
              </c:numCache>
            </c:numRef>
          </c:val>
        </c:ser>
        <c:ser>
          <c:idx val="2"/>
          <c:order val="2"/>
          <c:tx>
            <c:strRef>
              <c:f>'Misoprostol Cost'!$F$95</c:f>
              <c:strCache>
                <c:ptCount val="1"/>
                <c:pt idx="0">
                  <c:v>Difference</c:v>
                </c:pt>
              </c:strCache>
            </c:strRef>
          </c:tx>
          <c:spPr>
            <a:solidFill>
              <a:srgbClr val="FF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 Cost'!$C$96:$C$111</c:f>
              <c:strCache>
                <c:ptCount val="14"/>
                <c:pt idx="1">
                  <c:v>Kenya</c:v>
                </c:pt>
                <c:pt idx="4">
                  <c:v>Ethiopia</c:v>
                </c:pt>
                <c:pt idx="7">
                  <c:v>Uganda</c:v>
                </c:pt>
                <c:pt idx="10">
                  <c:v>Zambia</c:v>
                </c:pt>
                <c:pt idx="13">
                  <c:v>Senegal</c:v>
                </c:pt>
              </c:strCache>
            </c:strRef>
          </c:cat>
          <c:val>
            <c:numRef>
              <c:f>'Misoprostol Cost'!$F$96:$F$111</c:f>
              <c:numCache>
                <c:formatCode>General</c:formatCode>
                <c:ptCount val="16"/>
                <c:pt idx="2" formatCode="[$$-409]#,##0_);\([$$-409]#,##0\)">
                  <c:v>945802.91519999993</c:v>
                </c:pt>
                <c:pt idx="5" formatCode="[$$-409]#,##0_);\([$$-409]#,##0\)">
                  <c:v>2846343.4559999998</c:v>
                </c:pt>
                <c:pt idx="8" formatCode="[$$-409]#,##0_);\([$$-409]#,##0\)">
                  <c:v>744574.84200000006</c:v>
                </c:pt>
                <c:pt idx="11" formatCode="[$$-409]#,##0_);\([$$-409]#,##0\)">
                  <c:v>338801.54880000005</c:v>
                </c:pt>
                <c:pt idx="14" formatCode="[$$-409]#,##0_);\([$$-409]#,##0\)">
                  <c:v>144438.228</c:v>
                </c:pt>
              </c:numCache>
            </c:numRef>
          </c:val>
        </c:ser>
        <c:dLbls>
          <c:showLegendKey val="0"/>
          <c:showVal val="0"/>
          <c:showCatName val="0"/>
          <c:showSerName val="0"/>
          <c:showPercent val="0"/>
          <c:showBubbleSize val="0"/>
        </c:dLbls>
        <c:gapWidth val="0"/>
        <c:overlap val="100"/>
        <c:axId val="106026880"/>
        <c:axId val="106028416"/>
      </c:barChart>
      <c:catAx>
        <c:axId val="106026880"/>
        <c:scaling>
          <c:orientation val="minMax"/>
        </c:scaling>
        <c:delete val="0"/>
        <c:axPos val="b"/>
        <c:majorTickMark val="out"/>
        <c:minorTickMark val="none"/>
        <c:tickLblPos val="nextTo"/>
        <c:txPr>
          <a:bodyPr/>
          <a:lstStyle/>
          <a:p>
            <a:pPr>
              <a:defRPr>
                <a:solidFill>
                  <a:srgbClr val="000090"/>
                </a:solidFill>
              </a:defRPr>
            </a:pPr>
            <a:endParaRPr lang="en-US"/>
          </a:p>
        </c:txPr>
        <c:crossAx val="106028416"/>
        <c:crosses val="autoZero"/>
        <c:auto val="1"/>
        <c:lblAlgn val="ctr"/>
        <c:lblOffset val="100"/>
        <c:noMultiLvlLbl val="0"/>
      </c:catAx>
      <c:valAx>
        <c:axId val="106028416"/>
        <c:scaling>
          <c:orientation val="minMax"/>
        </c:scaling>
        <c:delete val="0"/>
        <c:axPos val="l"/>
        <c:title>
          <c:tx>
            <c:rich>
              <a:bodyPr rot="-5400000" vert="horz"/>
              <a:lstStyle/>
              <a:p>
                <a:pPr>
                  <a:defRPr>
                    <a:solidFill>
                      <a:srgbClr val="000090"/>
                    </a:solidFill>
                  </a:defRPr>
                </a:pPr>
                <a:r>
                  <a:rPr lang="en-US">
                    <a:solidFill>
                      <a:srgbClr val="000090"/>
                    </a:solidFill>
                  </a:rPr>
                  <a:t>Total</a:t>
                </a:r>
                <a:r>
                  <a:rPr lang="en-US" baseline="0">
                    <a:solidFill>
                      <a:srgbClr val="000090"/>
                    </a:solidFill>
                  </a:rPr>
                  <a:t> Estimated Costs</a:t>
                </a:r>
                <a:endParaRPr lang="en-US">
                  <a:solidFill>
                    <a:srgbClr val="000090"/>
                  </a:solidFill>
                </a:endParaRPr>
              </a:p>
            </c:rich>
          </c:tx>
          <c:overlay val="0"/>
        </c:title>
        <c:numFmt formatCode="&quot;$&quot;#,##0_);[Red]\(&quot;$&quot;#,##0\)" sourceLinked="1"/>
        <c:majorTickMark val="out"/>
        <c:minorTickMark val="none"/>
        <c:tickLblPos val="nextTo"/>
        <c:txPr>
          <a:bodyPr/>
          <a:lstStyle/>
          <a:p>
            <a:pPr>
              <a:defRPr>
                <a:solidFill>
                  <a:srgbClr val="000090"/>
                </a:solidFill>
              </a:defRPr>
            </a:pPr>
            <a:endParaRPr lang="en-US"/>
          </a:p>
        </c:txPr>
        <c:crossAx val="106026880"/>
        <c:crosses val="autoZero"/>
        <c:crossBetween val="between"/>
      </c:valAx>
    </c:plotArea>
    <c:legend>
      <c:legendPos val="r"/>
      <c:layout>
        <c:manualLayout>
          <c:xMode val="edge"/>
          <c:yMode val="edge"/>
          <c:x val="0.87840506719880995"/>
          <c:y val="0.227211195732444"/>
          <c:w val="0.10527284427300999"/>
          <c:h val="0.152143222722014"/>
        </c:manualLayout>
      </c:layout>
      <c:overlay val="1"/>
      <c:txPr>
        <a:bodyPr/>
        <a:lstStyle/>
        <a:p>
          <a:pPr>
            <a:defRPr>
              <a:solidFill>
                <a:srgbClr val="000090"/>
              </a:solidFill>
            </a:defRPr>
          </a:pPr>
          <a:endParaRPr lang="en-US"/>
        </a:p>
      </c:txPr>
    </c:legend>
    <c:plotVisOnly val="1"/>
    <c:dispBlanksAs val="gap"/>
    <c:showDLblsOverMax val="0"/>
  </c:chart>
  <c:printSettings>
    <c:headerFooter/>
    <c:pageMargins b="1" l="0.75" r="0.75" t="1" header="0.5" footer="0.5"/>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Cost of PPH Prevention and</a:t>
            </a:r>
            <a:r>
              <a:rPr lang="en-US" baseline="0">
                <a:solidFill>
                  <a:srgbClr val="000090"/>
                </a:solidFill>
              </a:rPr>
              <a:t> Treatment with Misoprostol in Community-Based Births in SEA</a:t>
            </a:r>
            <a:endParaRPr lang="en-US">
              <a:solidFill>
                <a:srgbClr val="000090"/>
              </a:solidFill>
            </a:endParaRPr>
          </a:p>
        </c:rich>
      </c:tx>
      <c:overlay val="0"/>
    </c:title>
    <c:autoTitleDeleted val="0"/>
    <c:plotArea>
      <c:layout/>
      <c:barChart>
        <c:barDir val="col"/>
        <c:grouping val="stacked"/>
        <c:varyColors val="0"/>
        <c:ser>
          <c:idx val="0"/>
          <c:order val="0"/>
          <c:tx>
            <c:strRef>
              <c:f>'Misoprostol Cost'!$D$116</c:f>
              <c:strCache>
                <c:ptCount val="1"/>
                <c:pt idx="0">
                  <c:v>Upper Cost</c:v>
                </c:pt>
              </c:strCache>
            </c:strRef>
          </c:tx>
          <c:spPr>
            <a:solidFill>
              <a:srgbClr val="0080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 Cost'!$C$117:$C$123</c:f>
              <c:strCache>
                <c:ptCount val="5"/>
                <c:pt idx="1">
                  <c:v>Nepal</c:v>
                </c:pt>
                <c:pt idx="4">
                  <c:v>Bangladesh</c:v>
                </c:pt>
              </c:strCache>
            </c:strRef>
          </c:cat>
          <c:val>
            <c:numRef>
              <c:f>'Misoprostol Cost'!$D$117:$D$123</c:f>
              <c:numCache>
                <c:formatCode>[$$-409]#,##0_);\([$$-409]#,##0\)</c:formatCode>
                <c:ptCount val="7"/>
                <c:pt idx="1">
                  <c:v>634143.74399999995</c:v>
                </c:pt>
                <c:pt idx="4">
                  <c:v>3541585.4207999995</c:v>
                </c:pt>
              </c:numCache>
            </c:numRef>
          </c:val>
        </c:ser>
        <c:ser>
          <c:idx val="1"/>
          <c:order val="1"/>
          <c:tx>
            <c:strRef>
              <c:f>'Misoprostol Cost'!$E$116</c:f>
              <c:strCache>
                <c:ptCount val="1"/>
                <c:pt idx="0">
                  <c:v>Lower Cost</c:v>
                </c:pt>
              </c:strCache>
            </c:strRef>
          </c:tx>
          <c:spPr>
            <a:solidFill>
              <a:srgbClr val="00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 Cost'!$C$117:$C$123</c:f>
              <c:strCache>
                <c:ptCount val="5"/>
                <c:pt idx="1">
                  <c:v>Nepal</c:v>
                </c:pt>
                <c:pt idx="4">
                  <c:v>Bangladesh</c:v>
                </c:pt>
              </c:strCache>
            </c:strRef>
          </c:cat>
          <c:val>
            <c:numRef>
              <c:f>'Misoprostol Cost'!$E$117:$E$123</c:f>
              <c:numCache>
                <c:formatCode>General</c:formatCode>
                <c:ptCount val="7"/>
                <c:pt idx="2" formatCode="[$$-409]#,##0_);\([$$-409]#,##0\)">
                  <c:v>198169.92</c:v>
                </c:pt>
                <c:pt idx="5" formatCode="[$$-409]#,##0_);\([$$-409]#,##0\)">
                  <c:v>1106745.4439999999</c:v>
                </c:pt>
              </c:numCache>
            </c:numRef>
          </c:val>
        </c:ser>
        <c:ser>
          <c:idx val="2"/>
          <c:order val="2"/>
          <c:tx>
            <c:strRef>
              <c:f>'Misoprostol Cost'!$F$116</c:f>
              <c:strCache>
                <c:ptCount val="1"/>
                <c:pt idx="0">
                  <c:v>Difference</c:v>
                </c:pt>
              </c:strCache>
            </c:strRef>
          </c:tx>
          <c:spPr>
            <a:solidFill>
              <a:srgbClr val="FF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 Cost'!$C$117:$C$123</c:f>
              <c:strCache>
                <c:ptCount val="5"/>
                <c:pt idx="1">
                  <c:v>Nepal</c:v>
                </c:pt>
                <c:pt idx="4">
                  <c:v>Bangladesh</c:v>
                </c:pt>
              </c:strCache>
            </c:strRef>
          </c:cat>
          <c:val>
            <c:numRef>
              <c:f>'Misoprostol Cost'!$F$117:$F$123</c:f>
              <c:numCache>
                <c:formatCode>General</c:formatCode>
                <c:ptCount val="7"/>
                <c:pt idx="2" formatCode="[$$-409]#,##0_);\([$$-409]#,##0\)">
                  <c:v>435973.82399999991</c:v>
                </c:pt>
                <c:pt idx="5" formatCode="[$$-409]#,##0_);\([$$-409]#,##0\)">
                  <c:v>2434839.9767999994</c:v>
                </c:pt>
              </c:numCache>
            </c:numRef>
          </c:val>
        </c:ser>
        <c:dLbls>
          <c:showLegendKey val="0"/>
          <c:showVal val="0"/>
          <c:showCatName val="0"/>
          <c:showSerName val="0"/>
          <c:showPercent val="0"/>
          <c:showBubbleSize val="0"/>
        </c:dLbls>
        <c:gapWidth val="0"/>
        <c:overlap val="100"/>
        <c:axId val="112020096"/>
        <c:axId val="112034176"/>
      </c:barChart>
      <c:catAx>
        <c:axId val="112020096"/>
        <c:scaling>
          <c:orientation val="minMax"/>
        </c:scaling>
        <c:delete val="0"/>
        <c:axPos val="b"/>
        <c:majorTickMark val="out"/>
        <c:minorTickMark val="none"/>
        <c:tickLblPos val="nextTo"/>
        <c:crossAx val="112034176"/>
        <c:crosses val="autoZero"/>
        <c:auto val="1"/>
        <c:lblAlgn val="ctr"/>
        <c:lblOffset val="100"/>
        <c:noMultiLvlLbl val="0"/>
      </c:catAx>
      <c:valAx>
        <c:axId val="112034176"/>
        <c:scaling>
          <c:orientation val="minMax"/>
        </c:scaling>
        <c:delete val="0"/>
        <c:axPos val="l"/>
        <c:title>
          <c:tx>
            <c:rich>
              <a:bodyPr rot="-5400000" vert="horz"/>
              <a:lstStyle/>
              <a:p>
                <a:pPr>
                  <a:defRPr>
                    <a:solidFill>
                      <a:srgbClr val="000090"/>
                    </a:solidFill>
                  </a:defRPr>
                </a:pPr>
                <a:r>
                  <a:rPr lang="en-US">
                    <a:solidFill>
                      <a:srgbClr val="000090"/>
                    </a:solidFill>
                  </a:rPr>
                  <a:t>Total Estimated</a:t>
                </a:r>
                <a:r>
                  <a:rPr lang="en-US" baseline="0">
                    <a:solidFill>
                      <a:srgbClr val="000090"/>
                    </a:solidFill>
                  </a:rPr>
                  <a:t> Costs</a:t>
                </a:r>
                <a:endParaRPr lang="en-US">
                  <a:solidFill>
                    <a:srgbClr val="000090"/>
                  </a:solidFill>
                </a:endParaRPr>
              </a:p>
            </c:rich>
          </c:tx>
          <c:overlay val="0"/>
        </c:title>
        <c:numFmt formatCode="&quot;$&quot;#,##0_);[Red]\(&quot;$&quot;#,##0\)" sourceLinked="1"/>
        <c:majorTickMark val="out"/>
        <c:minorTickMark val="none"/>
        <c:tickLblPos val="nextTo"/>
        <c:txPr>
          <a:bodyPr/>
          <a:lstStyle/>
          <a:p>
            <a:pPr>
              <a:defRPr>
                <a:solidFill>
                  <a:srgbClr val="000090"/>
                </a:solidFill>
              </a:defRPr>
            </a:pPr>
            <a:endParaRPr lang="en-US"/>
          </a:p>
        </c:txPr>
        <c:crossAx val="112020096"/>
        <c:crosses val="autoZero"/>
        <c:crossBetween val="between"/>
      </c:valAx>
    </c:plotArea>
    <c:legend>
      <c:legendPos val="r"/>
      <c:layout>
        <c:manualLayout>
          <c:xMode val="edge"/>
          <c:yMode val="edge"/>
          <c:x val="0.88166948490444597"/>
          <c:y val="0.227211132428842"/>
          <c:w val="0.10527284427300999"/>
          <c:h val="0.15214331347795099"/>
        </c:manualLayout>
      </c:layout>
      <c:overlay val="1"/>
      <c:txPr>
        <a:bodyPr/>
        <a:lstStyle/>
        <a:p>
          <a:pPr>
            <a:defRPr>
              <a:solidFill>
                <a:srgbClr val="000090"/>
              </a:solidFill>
            </a:defRPr>
          </a:pPr>
          <a:endParaRPr lang="en-US"/>
        </a:p>
      </c:txPr>
    </c:legend>
    <c:plotVisOnly val="1"/>
    <c:dispBlanksAs val="gap"/>
    <c:showDLblsOverMax val="0"/>
  </c:chart>
  <c:printSettings>
    <c:headerFooter/>
    <c:pageMargins b="1" l="0.75" r="0.75" t="1" header="0.5" footer="0.5"/>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Global Cost of PPH Prevention and</a:t>
            </a:r>
            <a:r>
              <a:rPr lang="en-US" baseline="0">
                <a:solidFill>
                  <a:srgbClr val="000090"/>
                </a:solidFill>
              </a:rPr>
              <a:t> Treatment with Misoprostol Among Community and Partial Facility Based Births</a:t>
            </a:r>
            <a:endParaRPr lang="en-US">
              <a:solidFill>
                <a:srgbClr val="000090"/>
              </a:solidFill>
            </a:endParaRPr>
          </a:p>
        </c:rich>
      </c:tx>
      <c:overlay val="0"/>
    </c:title>
    <c:autoTitleDeleted val="0"/>
    <c:plotArea>
      <c:layout>
        <c:manualLayout>
          <c:layoutTarget val="inner"/>
          <c:xMode val="edge"/>
          <c:yMode val="edge"/>
          <c:x val="0.14060168359130201"/>
          <c:y val="0.13368701661344401"/>
          <c:w val="0.828386348205155"/>
          <c:h val="0.79201599782952803"/>
        </c:manualLayout>
      </c:layout>
      <c:barChart>
        <c:barDir val="col"/>
        <c:grouping val="stacked"/>
        <c:varyColors val="0"/>
        <c:ser>
          <c:idx val="0"/>
          <c:order val="0"/>
          <c:tx>
            <c:strRef>
              <c:f>'Misoprostol Cost'!$D$131</c:f>
              <c:strCache>
                <c:ptCount val="1"/>
                <c:pt idx="0">
                  <c:v>Upper Cost</c:v>
                </c:pt>
              </c:strCache>
            </c:strRef>
          </c:tx>
          <c:spPr>
            <a:solidFill>
              <a:srgbClr val="0080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 Cost'!$C$132:$C$141</c:f>
              <c:strCache>
                <c:ptCount val="8"/>
                <c:pt idx="1">
                  <c:v>Sub-Saharan Africa</c:v>
                </c:pt>
                <c:pt idx="4">
                  <c:v>Southeast Asia</c:v>
                </c:pt>
                <c:pt idx="7">
                  <c:v>South Asia</c:v>
                </c:pt>
              </c:strCache>
            </c:strRef>
          </c:cat>
          <c:val>
            <c:numRef>
              <c:f>'Misoprostol Cost'!$D$132:$D$141</c:f>
              <c:numCache>
                <c:formatCode>"$"#,##0_);[Red]\("$"#,##0\)</c:formatCode>
                <c:ptCount val="10"/>
                <c:pt idx="1">
                  <c:v>44210469.887999997</c:v>
                </c:pt>
                <c:pt idx="4">
                  <c:v>14518441.728</c:v>
                </c:pt>
                <c:pt idx="7">
                  <c:v>46645550.783999994</c:v>
                </c:pt>
              </c:numCache>
            </c:numRef>
          </c:val>
        </c:ser>
        <c:ser>
          <c:idx val="1"/>
          <c:order val="1"/>
          <c:tx>
            <c:strRef>
              <c:f>'Misoprostol Cost'!$E$131</c:f>
              <c:strCache>
                <c:ptCount val="1"/>
                <c:pt idx="0">
                  <c:v>Lower Cost</c:v>
                </c:pt>
              </c:strCache>
            </c:strRef>
          </c:tx>
          <c:spPr>
            <a:solidFill>
              <a:srgbClr val="00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 Cost'!$C$132:$C$141</c:f>
              <c:strCache>
                <c:ptCount val="8"/>
                <c:pt idx="1">
                  <c:v>Sub-Saharan Africa</c:v>
                </c:pt>
                <c:pt idx="4">
                  <c:v>Southeast Asia</c:v>
                </c:pt>
                <c:pt idx="7">
                  <c:v>South Asia</c:v>
                </c:pt>
              </c:strCache>
            </c:strRef>
          </c:cat>
          <c:val>
            <c:numRef>
              <c:f>'Misoprostol Cost'!$E$132:$E$141</c:f>
              <c:numCache>
                <c:formatCode>"$"#,##0_);[Red]\("$"#,##0\)</c:formatCode>
                <c:ptCount val="10"/>
                <c:pt idx="2">
                  <c:v>13815771.84</c:v>
                </c:pt>
                <c:pt idx="5">
                  <c:v>4537013.04</c:v>
                </c:pt>
                <c:pt idx="8">
                  <c:v>14576734.619999999</c:v>
                </c:pt>
              </c:numCache>
            </c:numRef>
          </c:val>
        </c:ser>
        <c:ser>
          <c:idx val="2"/>
          <c:order val="2"/>
          <c:tx>
            <c:strRef>
              <c:f>'Misoprostol Cost'!$F$131</c:f>
              <c:strCache>
                <c:ptCount val="1"/>
                <c:pt idx="0">
                  <c:v>Difference</c:v>
                </c:pt>
              </c:strCache>
            </c:strRef>
          </c:tx>
          <c:spPr>
            <a:solidFill>
              <a:srgbClr val="FF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 Cost'!$C$132:$C$141</c:f>
              <c:strCache>
                <c:ptCount val="8"/>
                <c:pt idx="1">
                  <c:v>Sub-Saharan Africa</c:v>
                </c:pt>
                <c:pt idx="4">
                  <c:v>Southeast Asia</c:v>
                </c:pt>
                <c:pt idx="7">
                  <c:v>South Asia</c:v>
                </c:pt>
              </c:strCache>
            </c:strRef>
          </c:cat>
          <c:val>
            <c:numRef>
              <c:f>'Misoprostol Cost'!$F$132:$F$141</c:f>
              <c:numCache>
                <c:formatCode>"$"#,##0_);[Red]\("$"#,##0\)</c:formatCode>
                <c:ptCount val="10"/>
                <c:pt idx="2">
                  <c:v>30394698.047999997</c:v>
                </c:pt>
                <c:pt idx="5">
                  <c:v>9981428.688000001</c:v>
                </c:pt>
                <c:pt idx="8">
                  <c:v>32068816.163999997</c:v>
                </c:pt>
              </c:numCache>
            </c:numRef>
          </c:val>
        </c:ser>
        <c:dLbls>
          <c:showLegendKey val="0"/>
          <c:showVal val="0"/>
          <c:showCatName val="0"/>
          <c:showSerName val="0"/>
          <c:showPercent val="0"/>
          <c:showBubbleSize val="0"/>
        </c:dLbls>
        <c:gapWidth val="0"/>
        <c:overlap val="100"/>
        <c:axId val="112061824"/>
        <c:axId val="118633600"/>
      </c:barChart>
      <c:catAx>
        <c:axId val="112061824"/>
        <c:scaling>
          <c:orientation val="minMax"/>
        </c:scaling>
        <c:delete val="0"/>
        <c:axPos val="b"/>
        <c:majorTickMark val="out"/>
        <c:minorTickMark val="none"/>
        <c:tickLblPos val="nextTo"/>
        <c:txPr>
          <a:bodyPr/>
          <a:lstStyle/>
          <a:p>
            <a:pPr>
              <a:defRPr>
                <a:solidFill>
                  <a:srgbClr val="000090"/>
                </a:solidFill>
              </a:defRPr>
            </a:pPr>
            <a:endParaRPr lang="en-US"/>
          </a:p>
        </c:txPr>
        <c:crossAx val="118633600"/>
        <c:crosses val="autoZero"/>
        <c:auto val="1"/>
        <c:lblAlgn val="ctr"/>
        <c:lblOffset val="100"/>
        <c:noMultiLvlLbl val="0"/>
      </c:catAx>
      <c:valAx>
        <c:axId val="118633600"/>
        <c:scaling>
          <c:orientation val="minMax"/>
        </c:scaling>
        <c:delete val="0"/>
        <c:axPos val="l"/>
        <c:title>
          <c:tx>
            <c:rich>
              <a:bodyPr rot="-5400000" vert="horz"/>
              <a:lstStyle/>
              <a:p>
                <a:pPr>
                  <a:defRPr>
                    <a:solidFill>
                      <a:srgbClr val="000090"/>
                    </a:solidFill>
                  </a:defRPr>
                </a:pPr>
                <a:r>
                  <a:rPr lang="en-US">
                    <a:solidFill>
                      <a:srgbClr val="000090"/>
                    </a:solidFill>
                  </a:rPr>
                  <a:t>Total Estimated</a:t>
                </a:r>
                <a:r>
                  <a:rPr lang="en-US" baseline="0">
                    <a:solidFill>
                      <a:srgbClr val="000090"/>
                    </a:solidFill>
                  </a:rPr>
                  <a:t> Costs</a:t>
                </a:r>
                <a:endParaRPr lang="en-US">
                  <a:solidFill>
                    <a:srgbClr val="000090"/>
                  </a:solidFill>
                </a:endParaRPr>
              </a:p>
            </c:rich>
          </c:tx>
          <c:overlay val="0"/>
        </c:title>
        <c:numFmt formatCode="&quot;$&quot;#,##0_);[Red]\(&quot;$&quot;#,##0\)" sourceLinked="1"/>
        <c:majorTickMark val="out"/>
        <c:minorTickMark val="none"/>
        <c:tickLblPos val="nextTo"/>
        <c:txPr>
          <a:bodyPr/>
          <a:lstStyle/>
          <a:p>
            <a:pPr>
              <a:defRPr>
                <a:solidFill>
                  <a:srgbClr val="000090"/>
                </a:solidFill>
              </a:defRPr>
            </a:pPr>
            <a:endParaRPr lang="en-US"/>
          </a:p>
        </c:txPr>
        <c:crossAx val="112061824"/>
        <c:crosses val="autoZero"/>
        <c:crossBetween val="between"/>
      </c:valAx>
    </c:plotArea>
    <c:legend>
      <c:legendPos val="r"/>
      <c:layout>
        <c:manualLayout>
          <c:xMode val="edge"/>
          <c:yMode val="edge"/>
          <c:x val="0.88661946379245404"/>
          <c:y val="9.7425891616489096E-2"/>
          <c:w val="0.105272857802718"/>
          <c:h val="0.15214328322595999"/>
        </c:manualLayout>
      </c:layout>
      <c:overlay val="1"/>
      <c:txPr>
        <a:bodyPr/>
        <a:lstStyle/>
        <a:p>
          <a:pPr>
            <a:defRPr>
              <a:solidFill>
                <a:srgbClr val="000090"/>
              </a:solidFill>
            </a:defRPr>
          </a:pPr>
          <a:endParaRPr lang="en-US"/>
        </a:p>
      </c:txPr>
    </c:legend>
    <c:plotVisOnly val="1"/>
    <c:dispBlanksAs val="gap"/>
    <c:showDLblsOverMax val="0"/>
  </c:chart>
  <c:printSettings>
    <c:headerFooter/>
    <c:pageMargins b="1" l="0.75" r="0.75" t="1" header="0.5" footer="0.5"/>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Cost of PPH Prevention and Treatment with Misoprostol Among Community and</a:t>
            </a:r>
            <a:r>
              <a:rPr lang="en-US" baseline="0">
                <a:solidFill>
                  <a:srgbClr val="000090"/>
                </a:solidFill>
              </a:rPr>
              <a:t> Facility Based Births in SSA</a:t>
            </a:r>
            <a:endParaRPr lang="en-US">
              <a:solidFill>
                <a:srgbClr val="000090"/>
              </a:solidFill>
            </a:endParaRPr>
          </a:p>
        </c:rich>
      </c:tx>
      <c:overlay val="0"/>
    </c:title>
    <c:autoTitleDeleted val="0"/>
    <c:plotArea>
      <c:layout/>
      <c:barChart>
        <c:barDir val="col"/>
        <c:grouping val="stacked"/>
        <c:varyColors val="0"/>
        <c:ser>
          <c:idx val="0"/>
          <c:order val="0"/>
          <c:tx>
            <c:strRef>
              <c:f>'Misoprostol Cost'!$D$148</c:f>
              <c:strCache>
                <c:ptCount val="1"/>
                <c:pt idx="0">
                  <c:v>Upper Cost</c:v>
                </c:pt>
              </c:strCache>
            </c:strRef>
          </c:tx>
          <c:spPr>
            <a:solidFill>
              <a:srgbClr val="0080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 Cost'!$C$149:$C$164</c:f>
              <c:strCache>
                <c:ptCount val="14"/>
                <c:pt idx="1">
                  <c:v>Kenya</c:v>
                </c:pt>
                <c:pt idx="4">
                  <c:v>Ethiopia</c:v>
                </c:pt>
                <c:pt idx="7">
                  <c:v>Uganda</c:v>
                </c:pt>
                <c:pt idx="10">
                  <c:v>Zambia</c:v>
                </c:pt>
                <c:pt idx="13">
                  <c:v>Senegal</c:v>
                </c:pt>
              </c:strCache>
            </c:strRef>
          </c:cat>
          <c:val>
            <c:numRef>
              <c:f>'Misoprostol Cost'!$D$149:$D$164</c:f>
              <c:numCache>
                <c:formatCode>[$$-409]#,##0_);\([$$-409]#,##0\)</c:formatCode>
                <c:ptCount val="16"/>
                <c:pt idx="1">
                  <c:v>1996434.0863999999</c:v>
                </c:pt>
                <c:pt idx="4">
                  <c:v>4415271.5520000001</c:v>
                </c:pt>
                <c:pt idx="7">
                  <c:v>1941669.1439999999</c:v>
                </c:pt>
                <c:pt idx="10">
                  <c:v>764875.16159999999</c:v>
                </c:pt>
                <c:pt idx="13">
                  <c:v>549829.29599999997</c:v>
                </c:pt>
              </c:numCache>
            </c:numRef>
          </c:val>
        </c:ser>
        <c:ser>
          <c:idx val="1"/>
          <c:order val="1"/>
          <c:tx>
            <c:strRef>
              <c:f>'Misoprostol Cost'!$E$148</c:f>
              <c:strCache>
                <c:ptCount val="1"/>
                <c:pt idx="0">
                  <c:v>Lower Cost</c:v>
                </c:pt>
              </c:strCache>
            </c:strRef>
          </c:tx>
          <c:spPr>
            <a:solidFill>
              <a:srgbClr val="00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 Cost'!$C$149:$C$164</c:f>
              <c:strCache>
                <c:ptCount val="14"/>
                <c:pt idx="1">
                  <c:v>Kenya</c:v>
                </c:pt>
                <c:pt idx="4">
                  <c:v>Ethiopia</c:v>
                </c:pt>
                <c:pt idx="7">
                  <c:v>Uganda</c:v>
                </c:pt>
                <c:pt idx="10">
                  <c:v>Zambia</c:v>
                </c:pt>
                <c:pt idx="13">
                  <c:v>Senegal</c:v>
                </c:pt>
              </c:strCache>
            </c:strRef>
          </c:cat>
          <c:val>
            <c:numRef>
              <c:f>'Misoprostol Cost'!$E$149:$E$164</c:f>
              <c:numCache>
                <c:formatCode>General</c:formatCode>
                <c:ptCount val="16"/>
                <c:pt idx="2" formatCode="[$$-409]#,##0_);\([$$-409]#,##0\)">
                  <c:v>623885.652</c:v>
                </c:pt>
                <c:pt idx="5" formatCode="[$$-409]#,##0_);\([$$-409]#,##0\)">
                  <c:v>1379772.36</c:v>
                </c:pt>
                <c:pt idx="8" formatCode="[$$-409]#,##0_);\([$$-409]#,##0\)">
                  <c:v>606771.60749999993</c:v>
                </c:pt>
                <c:pt idx="11" formatCode="[$$-409]#,##0_);\([$$-409]#,##0\)">
                  <c:v>239023.48799999998</c:v>
                </c:pt>
                <c:pt idx="14" formatCode="[$$-409]#,##0_);\([$$-409]#,##0\)">
                  <c:v>171821.65499999997</c:v>
                </c:pt>
              </c:numCache>
            </c:numRef>
          </c:val>
        </c:ser>
        <c:ser>
          <c:idx val="2"/>
          <c:order val="2"/>
          <c:tx>
            <c:strRef>
              <c:f>'Misoprostol Cost'!$F$148</c:f>
              <c:strCache>
                <c:ptCount val="1"/>
                <c:pt idx="0">
                  <c:v>Difference</c:v>
                </c:pt>
              </c:strCache>
            </c:strRef>
          </c:tx>
          <c:spPr>
            <a:solidFill>
              <a:srgbClr val="FF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 Cost'!$C$149:$C$164</c:f>
              <c:strCache>
                <c:ptCount val="14"/>
                <c:pt idx="1">
                  <c:v>Kenya</c:v>
                </c:pt>
                <c:pt idx="4">
                  <c:v>Ethiopia</c:v>
                </c:pt>
                <c:pt idx="7">
                  <c:v>Uganda</c:v>
                </c:pt>
                <c:pt idx="10">
                  <c:v>Zambia</c:v>
                </c:pt>
                <c:pt idx="13">
                  <c:v>Senegal</c:v>
                </c:pt>
              </c:strCache>
            </c:strRef>
          </c:cat>
          <c:val>
            <c:numRef>
              <c:f>'Misoprostol Cost'!$F$149:$F$164</c:f>
              <c:numCache>
                <c:formatCode>General</c:formatCode>
                <c:ptCount val="16"/>
                <c:pt idx="2" formatCode="[$$-409]#,##0_);\([$$-409]#,##0\)">
                  <c:v>1372548.4343999999</c:v>
                </c:pt>
                <c:pt idx="5" formatCode="[$$-409]#,##0_);\([$$-409]#,##0\)">
                  <c:v>3035499.1919999998</c:v>
                </c:pt>
                <c:pt idx="8" formatCode="[$$-409]#,##0_);\([$$-409]#,##0\)">
                  <c:v>1334897.5364999999</c:v>
                </c:pt>
                <c:pt idx="11" formatCode="[$$-409]#,##0_);\([$$-409]#,##0\)">
                  <c:v>525851.67359999998</c:v>
                </c:pt>
                <c:pt idx="14" formatCode="[$$-409]#,##0_);\([$$-409]#,##0\)">
                  <c:v>378007.641</c:v>
                </c:pt>
              </c:numCache>
            </c:numRef>
          </c:val>
        </c:ser>
        <c:dLbls>
          <c:showLegendKey val="0"/>
          <c:showVal val="0"/>
          <c:showCatName val="0"/>
          <c:showSerName val="0"/>
          <c:showPercent val="0"/>
          <c:showBubbleSize val="0"/>
        </c:dLbls>
        <c:gapWidth val="0"/>
        <c:overlap val="100"/>
        <c:axId val="118673792"/>
        <c:axId val="118675328"/>
      </c:barChart>
      <c:catAx>
        <c:axId val="118673792"/>
        <c:scaling>
          <c:orientation val="minMax"/>
        </c:scaling>
        <c:delete val="0"/>
        <c:axPos val="b"/>
        <c:majorTickMark val="out"/>
        <c:minorTickMark val="none"/>
        <c:tickLblPos val="nextTo"/>
        <c:txPr>
          <a:bodyPr/>
          <a:lstStyle/>
          <a:p>
            <a:pPr>
              <a:defRPr>
                <a:solidFill>
                  <a:srgbClr val="000090"/>
                </a:solidFill>
              </a:defRPr>
            </a:pPr>
            <a:endParaRPr lang="en-US"/>
          </a:p>
        </c:txPr>
        <c:crossAx val="118675328"/>
        <c:crosses val="autoZero"/>
        <c:auto val="1"/>
        <c:lblAlgn val="ctr"/>
        <c:lblOffset val="100"/>
        <c:noMultiLvlLbl val="0"/>
      </c:catAx>
      <c:valAx>
        <c:axId val="118675328"/>
        <c:scaling>
          <c:orientation val="minMax"/>
        </c:scaling>
        <c:delete val="0"/>
        <c:axPos val="l"/>
        <c:title>
          <c:tx>
            <c:rich>
              <a:bodyPr rot="-5400000" vert="horz"/>
              <a:lstStyle/>
              <a:p>
                <a:pPr>
                  <a:defRPr>
                    <a:solidFill>
                      <a:srgbClr val="000090"/>
                    </a:solidFill>
                  </a:defRPr>
                </a:pPr>
                <a:r>
                  <a:rPr lang="en-US">
                    <a:solidFill>
                      <a:srgbClr val="000090"/>
                    </a:solidFill>
                  </a:rPr>
                  <a:t>Total Estimated</a:t>
                </a:r>
                <a:r>
                  <a:rPr lang="en-US" baseline="0">
                    <a:solidFill>
                      <a:srgbClr val="000090"/>
                    </a:solidFill>
                  </a:rPr>
                  <a:t> Costs</a:t>
                </a:r>
                <a:endParaRPr lang="en-US">
                  <a:solidFill>
                    <a:srgbClr val="000090"/>
                  </a:solidFill>
                </a:endParaRPr>
              </a:p>
            </c:rich>
          </c:tx>
          <c:overlay val="0"/>
        </c:title>
        <c:numFmt formatCode="&quot;$&quot;#,##0_);[Red]\(&quot;$&quot;#,##0\)" sourceLinked="1"/>
        <c:majorTickMark val="out"/>
        <c:minorTickMark val="none"/>
        <c:tickLblPos val="nextTo"/>
        <c:txPr>
          <a:bodyPr/>
          <a:lstStyle/>
          <a:p>
            <a:pPr>
              <a:defRPr>
                <a:solidFill>
                  <a:srgbClr val="000090"/>
                </a:solidFill>
              </a:defRPr>
            </a:pPr>
            <a:endParaRPr lang="en-US"/>
          </a:p>
        </c:txPr>
        <c:crossAx val="118673792"/>
        <c:crosses val="autoZero"/>
        <c:crossBetween val="between"/>
      </c:valAx>
    </c:plotArea>
    <c:legend>
      <c:legendPos val="r"/>
      <c:layout>
        <c:manualLayout>
          <c:xMode val="edge"/>
          <c:yMode val="edge"/>
          <c:x val="0.86697958813324905"/>
          <c:y val="0.20953431957369001"/>
          <c:w val="0.105272857802718"/>
          <c:h val="0.15214328322595999"/>
        </c:manualLayout>
      </c:layout>
      <c:overlay val="1"/>
      <c:txPr>
        <a:bodyPr/>
        <a:lstStyle/>
        <a:p>
          <a:pPr>
            <a:defRPr>
              <a:solidFill>
                <a:srgbClr val="000090"/>
              </a:solidFill>
            </a:defRPr>
          </a:pPr>
          <a:endParaRPr lang="en-US"/>
        </a:p>
      </c:txPr>
    </c:legend>
    <c:plotVisOnly val="1"/>
    <c:dispBlanksAs val="gap"/>
    <c:showDLblsOverMax val="0"/>
  </c:chart>
  <c:printSettings>
    <c:headerFooter/>
    <c:pageMargins b="1" l="0.75" r="0.75" t="1" header="0.5" footer="0.5"/>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solidFill>
                  <a:srgbClr val="000090"/>
                </a:solidFill>
              </a:defRPr>
            </a:pPr>
            <a:r>
              <a:rPr lang="en-US">
                <a:solidFill>
                  <a:srgbClr val="000090"/>
                </a:solidFill>
              </a:rPr>
              <a:t>Cost of PPH Prevention and</a:t>
            </a:r>
            <a:r>
              <a:rPr lang="en-US" baseline="0">
                <a:solidFill>
                  <a:srgbClr val="000090"/>
                </a:solidFill>
              </a:rPr>
              <a:t> Treatment with Misoprostol Among Community and Facility Based Births in SEA</a:t>
            </a:r>
            <a:endParaRPr lang="en-US">
              <a:solidFill>
                <a:srgbClr val="000090"/>
              </a:solidFill>
            </a:endParaRPr>
          </a:p>
        </c:rich>
      </c:tx>
      <c:overlay val="0"/>
    </c:title>
    <c:autoTitleDeleted val="0"/>
    <c:plotArea>
      <c:layout/>
      <c:barChart>
        <c:barDir val="col"/>
        <c:grouping val="stacked"/>
        <c:varyColors val="0"/>
        <c:ser>
          <c:idx val="0"/>
          <c:order val="0"/>
          <c:tx>
            <c:strRef>
              <c:f>'Misoprostol Cost'!$D$167</c:f>
              <c:strCache>
                <c:ptCount val="1"/>
                <c:pt idx="0">
                  <c:v>Upper Cost</c:v>
                </c:pt>
              </c:strCache>
            </c:strRef>
          </c:tx>
          <c:spPr>
            <a:solidFill>
              <a:srgbClr val="0080FF"/>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 Cost'!$C$168:$C$174</c:f>
              <c:strCache>
                <c:ptCount val="5"/>
                <c:pt idx="1">
                  <c:v>Nepal</c:v>
                </c:pt>
                <c:pt idx="4">
                  <c:v>Bangladesh</c:v>
                </c:pt>
              </c:strCache>
            </c:strRef>
          </c:cat>
          <c:val>
            <c:numRef>
              <c:f>'Misoprostol Cost'!$D$168:$D$174</c:f>
              <c:numCache>
                <c:formatCode>[$$-409]#,##0_);\([$$-409]#,##0\)</c:formatCode>
                <c:ptCount val="7"/>
                <c:pt idx="1">
                  <c:v>838372.60800000001</c:v>
                </c:pt>
                <c:pt idx="4">
                  <c:v>4406776.6175999995</c:v>
                </c:pt>
              </c:numCache>
            </c:numRef>
          </c:val>
        </c:ser>
        <c:ser>
          <c:idx val="1"/>
          <c:order val="1"/>
          <c:tx>
            <c:strRef>
              <c:f>'Misoprostol Cost'!$E$167</c:f>
              <c:strCache>
                <c:ptCount val="1"/>
                <c:pt idx="0">
                  <c:v>Lower Cost</c:v>
                </c:pt>
              </c:strCache>
            </c:strRef>
          </c:tx>
          <c:spPr>
            <a:solidFill>
              <a:srgbClr val="00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 Cost'!$C$168:$C$174</c:f>
              <c:strCache>
                <c:ptCount val="5"/>
                <c:pt idx="1">
                  <c:v>Nepal</c:v>
                </c:pt>
                <c:pt idx="4">
                  <c:v>Bangladesh</c:v>
                </c:pt>
              </c:strCache>
            </c:strRef>
          </c:cat>
          <c:val>
            <c:numRef>
              <c:f>'Misoprostol Cost'!$E$168:$E$174</c:f>
              <c:numCache>
                <c:formatCode>General</c:formatCode>
                <c:ptCount val="7"/>
                <c:pt idx="2" formatCode="[$$-409]#,##0_);\([$$-409]#,##0\)">
                  <c:v>261991.44</c:v>
                </c:pt>
                <c:pt idx="5" formatCode="[$$-409]#,##0_);\([$$-409]#,##0\)">
                  <c:v>1377117.693</c:v>
                </c:pt>
              </c:numCache>
            </c:numRef>
          </c:val>
        </c:ser>
        <c:ser>
          <c:idx val="2"/>
          <c:order val="2"/>
          <c:tx>
            <c:strRef>
              <c:f>'Misoprostol Cost'!$F$167</c:f>
              <c:strCache>
                <c:ptCount val="1"/>
                <c:pt idx="0">
                  <c:v>Difference</c:v>
                </c:pt>
              </c:strCache>
            </c:strRef>
          </c:tx>
          <c:spPr>
            <a:solidFill>
              <a:srgbClr val="FFFF00"/>
            </a:solidFill>
          </c:spPr>
          <c:invertIfNegative val="0"/>
          <c:dLbls>
            <c:txPr>
              <a:bodyPr/>
              <a:lstStyle/>
              <a:p>
                <a:pPr>
                  <a:defRPr>
                    <a:solidFill>
                      <a:srgbClr val="000090"/>
                    </a:solidFill>
                  </a:defRPr>
                </a:pPr>
                <a:endParaRPr lang="en-US"/>
              </a:p>
            </c:txPr>
            <c:showLegendKey val="0"/>
            <c:showVal val="1"/>
            <c:showCatName val="0"/>
            <c:showSerName val="0"/>
            <c:showPercent val="0"/>
            <c:showBubbleSize val="0"/>
            <c:showLeaderLines val="0"/>
          </c:dLbls>
          <c:cat>
            <c:strRef>
              <c:f>'Misoprostol Cost'!$C$168:$C$174</c:f>
              <c:strCache>
                <c:ptCount val="5"/>
                <c:pt idx="1">
                  <c:v>Nepal</c:v>
                </c:pt>
                <c:pt idx="4">
                  <c:v>Bangladesh</c:v>
                </c:pt>
              </c:strCache>
            </c:strRef>
          </c:cat>
          <c:val>
            <c:numRef>
              <c:f>'Misoprostol Cost'!$F$168:$F$174</c:f>
              <c:numCache>
                <c:formatCode>General</c:formatCode>
                <c:ptCount val="7"/>
                <c:pt idx="2" formatCode="[$$-409]#,##0_);\([$$-409]#,##0\)">
                  <c:v>576381.16800000006</c:v>
                </c:pt>
                <c:pt idx="5" formatCode="[$$-409]#,##0_);\([$$-409]#,##0\)">
                  <c:v>3029658.9245999996</c:v>
                </c:pt>
              </c:numCache>
            </c:numRef>
          </c:val>
        </c:ser>
        <c:dLbls>
          <c:showLegendKey val="0"/>
          <c:showVal val="0"/>
          <c:showCatName val="0"/>
          <c:showSerName val="0"/>
          <c:showPercent val="0"/>
          <c:showBubbleSize val="0"/>
        </c:dLbls>
        <c:gapWidth val="0"/>
        <c:overlap val="100"/>
        <c:axId val="118736000"/>
        <c:axId val="118737536"/>
      </c:barChart>
      <c:catAx>
        <c:axId val="118736000"/>
        <c:scaling>
          <c:orientation val="minMax"/>
        </c:scaling>
        <c:delete val="0"/>
        <c:axPos val="b"/>
        <c:majorTickMark val="out"/>
        <c:minorTickMark val="none"/>
        <c:tickLblPos val="nextTo"/>
        <c:txPr>
          <a:bodyPr/>
          <a:lstStyle/>
          <a:p>
            <a:pPr>
              <a:defRPr>
                <a:solidFill>
                  <a:srgbClr val="000090"/>
                </a:solidFill>
              </a:defRPr>
            </a:pPr>
            <a:endParaRPr lang="en-US"/>
          </a:p>
        </c:txPr>
        <c:crossAx val="118737536"/>
        <c:crosses val="autoZero"/>
        <c:auto val="1"/>
        <c:lblAlgn val="ctr"/>
        <c:lblOffset val="100"/>
        <c:noMultiLvlLbl val="0"/>
      </c:catAx>
      <c:valAx>
        <c:axId val="118737536"/>
        <c:scaling>
          <c:orientation val="minMax"/>
        </c:scaling>
        <c:delete val="0"/>
        <c:axPos val="l"/>
        <c:title>
          <c:tx>
            <c:rich>
              <a:bodyPr rot="-5400000" vert="horz"/>
              <a:lstStyle/>
              <a:p>
                <a:pPr>
                  <a:defRPr>
                    <a:solidFill>
                      <a:srgbClr val="000090"/>
                    </a:solidFill>
                  </a:defRPr>
                </a:pPr>
                <a:r>
                  <a:rPr lang="en-US">
                    <a:solidFill>
                      <a:srgbClr val="000090"/>
                    </a:solidFill>
                  </a:rPr>
                  <a:t>Total Estimated Costs</a:t>
                </a:r>
              </a:p>
            </c:rich>
          </c:tx>
          <c:overlay val="0"/>
        </c:title>
        <c:numFmt formatCode="&quot;$&quot;#,##0_);[Red]\(&quot;$&quot;#,##0\)" sourceLinked="1"/>
        <c:majorTickMark val="out"/>
        <c:minorTickMark val="none"/>
        <c:tickLblPos val="nextTo"/>
        <c:txPr>
          <a:bodyPr/>
          <a:lstStyle/>
          <a:p>
            <a:pPr>
              <a:defRPr>
                <a:solidFill>
                  <a:srgbClr val="000090"/>
                </a:solidFill>
              </a:defRPr>
            </a:pPr>
            <a:endParaRPr lang="en-US"/>
          </a:p>
        </c:txPr>
        <c:crossAx val="118736000"/>
        <c:crosses val="autoZero"/>
        <c:crossBetween val="between"/>
      </c:valAx>
    </c:plotArea>
    <c:legend>
      <c:legendPos val="r"/>
      <c:layout>
        <c:manualLayout>
          <c:xMode val="edge"/>
          <c:yMode val="edge"/>
          <c:x val="0.87514064949317305"/>
          <c:y val="0.156504016543387"/>
          <c:w val="0.10527284427300999"/>
          <c:h val="0.15214328322595999"/>
        </c:manualLayout>
      </c:layout>
      <c:overlay val="1"/>
      <c:txPr>
        <a:bodyPr/>
        <a:lstStyle/>
        <a:p>
          <a:pPr>
            <a:defRPr>
              <a:solidFill>
                <a:srgbClr val="000090"/>
              </a:solidFill>
            </a:defRPr>
          </a:pPr>
          <a:endParaRPr lang="en-US"/>
        </a:p>
      </c:txPr>
    </c:legend>
    <c:plotVisOnly val="1"/>
    <c:dispBlanksAs val="gap"/>
    <c:showDLblsOverMax val="0"/>
  </c:chart>
  <c:printSettings>
    <c:headerFooter/>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chart" Target="../charts/chart2.xml"/><Relationship Id="rId7" Type="http://schemas.openxmlformats.org/officeDocument/2006/relationships/chart" Target="../charts/chart6.xml"/><Relationship Id="rId12" Type="http://schemas.openxmlformats.org/officeDocument/2006/relationships/chart" Target="../charts/chart11.xml"/><Relationship Id="rId17" Type="http://schemas.openxmlformats.org/officeDocument/2006/relationships/chart" Target="../charts/chart16.xml"/><Relationship Id="rId2" Type="http://schemas.openxmlformats.org/officeDocument/2006/relationships/chart" Target="../charts/chart1.xml"/><Relationship Id="rId16" Type="http://schemas.openxmlformats.org/officeDocument/2006/relationships/chart" Target="../charts/chart15.xml"/><Relationship Id="rId1" Type="http://schemas.openxmlformats.org/officeDocument/2006/relationships/image" Target="../media/image1.png"/><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5" Type="http://schemas.openxmlformats.org/officeDocument/2006/relationships/chart" Target="../charts/chart1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chart" Target="../charts/chart13.xml"/></Relationships>
</file>

<file path=xl/drawings/_rels/drawing3.xml.rels><?xml version="1.0" encoding="UTF-8" standalone="yes"?>
<Relationships xmlns="http://schemas.openxmlformats.org/package/2006/relationships"><Relationship Id="rId8" Type="http://schemas.openxmlformats.org/officeDocument/2006/relationships/chart" Target="../charts/chart23.xml"/><Relationship Id="rId13" Type="http://schemas.openxmlformats.org/officeDocument/2006/relationships/chart" Target="../charts/chart28.xml"/><Relationship Id="rId3" Type="http://schemas.openxmlformats.org/officeDocument/2006/relationships/chart" Target="../charts/chart18.xml"/><Relationship Id="rId7" Type="http://schemas.openxmlformats.org/officeDocument/2006/relationships/chart" Target="../charts/chart22.xml"/><Relationship Id="rId12" Type="http://schemas.openxmlformats.org/officeDocument/2006/relationships/chart" Target="../charts/chart27.xml"/><Relationship Id="rId2" Type="http://schemas.openxmlformats.org/officeDocument/2006/relationships/chart" Target="../charts/chart17.xml"/><Relationship Id="rId1" Type="http://schemas.openxmlformats.org/officeDocument/2006/relationships/image" Target="../media/image1.png"/><Relationship Id="rId6" Type="http://schemas.openxmlformats.org/officeDocument/2006/relationships/chart" Target="../charts/chart21.xml"/><Relationship Id="rId11" Type="http://schemas.openxmlformats.org/officeDocument/2006/relationships/chart" Target="../charts/chart26.xml"/><Relationship Id="rId5" Type="http://schemas.openxmlformats.org/officeDocument/2006/relationships/chart" Target="../charts/chart20.xml"/><Relationship Id="rId10" Type="http://schemas.openxmlformats.org/officeDocument/2006/relationships/chart" Target="../charts/chart25.xml"/><Relationship Id="rId4" Type="http://schemas.openxmlformats.org/officeDocument/2006/relationships/chart" Target="../charts/chart19.xml"/><Relationship Id="rId9" Type="http://schemas.openxmlformats.org/officeDocument/2006/relationships/chart" Target="../charts/chart24.xml"/></Relationships>
</file>

<file path=xl/drawings/_rels/drawing4.xml.rels><?xml version="1.0" encoding="UTF-8" standalone="yes"?>
<Relationships xmlns="http://schemas.openxmlformats.org/package/2006/relationships"><Relationship Id="rId8" Type="http://schemas.openxmlformats.org/officeDocument/2006/relationships/chart" Target="../charts/chart36.xml"/><Relationship Id="rId13" Type="http://schemas.openxmlformats.org/officeDocument/2006/relationships/image" Target="../media/image2.png"/><Relationship Id="rId3" Type="http://schemas.openxmlformats.org/officeDocument/2006/relationships/chart" Target="../charts/chart31.xml"/><Relationship Id="rId7" Type="http://schemas.openxmlformats.org/officeDocument/2006/relationships/chart" Target="../charts/chart35.xml"/><Relationship Id="rId12" Type="http://schemas.openxmlformats.org/officeDocument/2006/relationships/chart" Target="../charts/chart40.xml"/><Relationship Id="rId2" Type="http://schemas.openxmlformats.org/officeDocument/2006/relationships/chart" Target="../charts/chart30.xml"/><Relationship Id="rId1" Type="http://schemas.openxmlformats.org/officeDocument/2006/relationships/chart" Target="../charts/chart29.xml"/><Relationship Id="rId6" Type="http://schemas.openxmlformats.org/officeDocument/2006/relationships/chart" Target="../charts/chart34.xml"/><Relationship Id="rId11" Type="http://schemas.openxmlformats.org/officeDocument/2006/relationships/chart" Target="../charts/chart39.xml"/><Relationship Id="rId5" Type="http://schemas.openxmlformats.org/officeDocument/2006/relationships/chart" Target="../charts/chart33.xml"/><Relationship Id="rId10" Type="http://schemas.openxmlformats.org/officeDocument/2006/relationships/chart" Target="../charts/chart38.xml"/><Relationship Id="rId4" Type="http://schemas.openxmlformats.org/officeDocument/2006/relationships/chart" Target="../charts/chart32.xml"/><Relationship Id="rId9" Type="http://schemas.openxmlformats.org/officeDocument/2006/relationships/chart" Target="../charts/chart37.xml"/><Relationship Id="rId14"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chart" Target="../charts/chart42.xml"/><Relationship Id="rId7" Type="http://schemas.openxmlformats.org/officeDocument/2006/relationships/chart" Target="../charts/chart46.xml"/><Relationship Id="rId2" Type="http://schemas.openxmlformats.org/officeDocument/2006/relationships/chart" Target="../charts/chart41.xml"/><Relationship Id="rId1" Type="http://schemas.openxmlformats.org/officeDocument/2006/relationships/image" Target="../media/image1.png"/><Relationship Id="rId6" Type="http://schemas.openxmlformats.org/officeDocument/2006/relationships/chart" Target="../charts/chart45.xml"/><Relationship Id="rId5" Type="http://schemas.openxmlformats.org/officeDocument/2006/relationships/chart" Target="../charts/chart44.xml"/><Relationship Id="rId4" Type="http://schemas.openxmlformats.org/officeDocument/2006/relationships/chart" Target="../charts/chart43.xml"/></Relationships>
</file>

<file path=xl/drawings/_rels/drawing6.xml.rels><?xml version="1.0" encoding="UTF-8" standalone="yes"?>
<Relationships xmlns="http://schemas.openxmlformats.org/package/2006/relationships"><Relationship Id="rId3" Type="http://schemas.openxmlformats.org/officeDocument/2006/relationships/chart" Target="../charts/chart48.xml"/><Relationship Id="rId7" Type="http://schemas.openxmlformats.org/officeDocument/2006/relationships/chart" Target="../charts/chart52.xml"/><Relationship Id="rId2" Type="http://schemas.openxmlformats.org/officeDocument/2006/relationships/chart" Target="../charts/chart47.xml"/><Relationship Id="rId1" Type="http://schemas.openxmlformats.org/officeDocument/2006/relationships/image" Target="../media/image1.png"/><Relationship Id="rId6" Type="http://schemas.openxmlformats.org/officeDocument/2006/relationships/chart" Target="../charts/chart51.xml"/><Relationship Id="rId5" Type="http://schemas.openxmlformats.org/officeDocument/2006/relationships/chart" Target="../charts/chart50.xml"/><Relationship Id="rId4" Type="http://schemas.openxmlformats.org/officeDocument/2006/relationships/chart" Target="../charts/chart49.xml"/></Relationships>
</file>

<file path=xl/drawings/_rels/drawing7.xml.rels><?xml version="1.0" encoding="UTF-8" standalone="yes"?>
<Relationships xmlns="http://schemas.openxmlformats.org/package/2006/relationships"><Relationship Id="rId3" Type="http://schemas.openxmlformats.org/officeDocument/2006/relationships/chart" Target="../charts/chart54.xml"/><Relationship Id="rId7" Type="http://schemas.openxmlformats.org/officeDocument/2006/relationships/chart" Target="../charts/chart58.xml"/><Relationship Id="rId2" Type="http://schemas.openxmlformats.org/officeDocument/2006/relationships/chart" Target="../charts/chart53.xml"/><Relationship Id="rId1" Type="http://schemas.openxmlformats.org/officeDocument/2006/relationships/image" Target="../media/image1.png"/><Relationship Id="rId6" Type="http://schemas.openxmlformats.org/officeDocument/2006/relationships/chart" Target="../charts/chart57.xml"/><Relationship Id="rId5" Type="http://schemas.openxmlformats.org/officeDocument/2006/relationships/chart" Target="../charts/chart56.xml"/><Relationship Id="rId4" Type="http://schemas.openxmlformats.org/officeDocument/2006/relationships/chart" Target="../charts/chart55.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25401</xdr:rowOff>
    </xdr:from>
    <xdr:to>
      <xdr:col>2</xdr:col>
      <xdr:colOff>2070318</xdr:colOff>
      <xdr:row>5</xdr:row>
      <xdr:rowOff>38101</xdr:rowOff>
    </xdr:to>
    <xdr:pic>
      <xdr:nvPicPr>
        <xdr:cNvPr id="2" name="Picture 1"/>
        <xdr:cNvPicPr>
          <a:picLocks noChangeAspect="1"/>
        </xdr:cNvPicPr>
      </xdr:nvPicPr>
      <xdr:blipFill>
        <a:blip xmlns:r="http://schemas.openxmlformats.org/officeDocument/2006/relationships" r:embed="rId1"/>
        <a:stretch>
          <a:fillRect/>
        </a:stretch>
      </xdr:blipFill>
      <xdr:spPr>
        <a:xfrm>
          <a:off x="546100" y="215901"/>
          <a:ext cx="3276818" cy="774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25401</xdr:rowOff>
    </xdr:from>
    <xdr:to>
      <xdr:col>2</xdr:col>
      <xdr:colOff>2654518</xdr:colOff>
      <xdr:row>5</xdr:row>
      <xdr:rowOff>38101</xdr:rowOff>
    </xdr:to>
    <xdr:pic>
      <xdr:nvPicPr>
        <xdr:cNvPr id="2" name="Picture 1"/>
        <xdr:cNvPicPr>
          <a:picLocks noChangeAspect="1"/>
        </xdr:cNvPicPr>
      </xdr:nvPicPr>
      <xdr:blipFill>
        <a:blip xmlns:r="http://schemas.openxmlformats.org/officeDocument/2006/relationships" r:embed="rId1"/>
        <a:stretch>
          <a:fillRect/>
        </a:stretch>
      </xdr:blipFill>
      <xdr:spPr>
        <a:xfrm>
          <a:off x="546100" y="215901"/>
          <a:ext cx="3200618" cy="774700"/>
        </a:xfrm>
        <a:prstGeom prst="rect">
          <a:avLst/>
        </a:prstGeom>
      </xdr:spPr>
    </xdr:pic>
    <xdr:clientData/>
  </xdr:twoCellAnchor>
  <xdr:twoCellAnchor>
    <xdr:from>
      <xdr:col>7</xdr:col>
      <xdr:colOff>33868</xdr:colOff>
      <xdr:row>65</xdr:row>
      <xdr:rowOff>321733</xdr:rowOff>
    </xdr:from>
    <xdr:to>
      <xdr:col>10</xdr:col>
      <xdr:colOff>575734</xdr:colOff>
      <xdr:row>80</xdr:row>
      <xdr:rowOff>270933</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38099</xdr:colOff>
      <xdr:row>82</xdr:row>
      <xdr:rowOff>165100</xdr:rowOff>
    </xdr:from>
    <xdr:to>
      <xdr:col>10</xdr:col>
      <xdr:colOff>575733</xdr:colOff>
      <xdr:row>97</xdr:row>
      <xdr:rowOff>118533</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118534</xdr:colOff>
      <xdr:row>98</xdr:row>
      <xdr:rowOff>207435</xdr:rowOff>
    </xdr:from>
    <xdr:to>
      <xdr:col>10</xdr:col>
      <xdr:colOff>666750</xdr:colOff>
      <xdr:row>113</xdr:row>
      <xdr:rowOff>0</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17</xdr:col>
      <xdr:colOff>76200</xdr:colOff>
      <xdr:row>65</xdr:row>
      <xdr:rowOff>313266</xdr:rowOff>
    </xdr:from>
    <xdr:to>
      <xdr:col>21</xdr:col>
      <xdr:colOff>931334</xdr:colOff>
      <xdr:row>80</xdr:row>
      <xdr:rowOff>270932</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16934</xdr:colOff>
      <xdr:row>82</xdr:row>
      <xdr:rowOff>313266</xdr:rowOff>
    </xdr:from>
    <xdr:to>
      <xdr:col>21</xdr:col>
      <xdr:colOff>863600</xdr:colOff>
      <xdr:row>97</xdr:row>
      <xdr:rowOff>270933</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16</xdr:col>
      <xdr:colOff>1464735</xdr:colOff>
      <xdr:row>100</xdr:row>
      <xdr:rowOff>67732</xdr:rowOff>
    </xdr:from>
    <xdr:to>
      <xdr:col>21</xdr:col>
      <xdr:colOff>825501</xdr:colOff>
      <xdr:row>114</xdr:row>
      <xdr:rowOff>206375</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29</xdr:col>
      <xdr:colOff>203200</xdr:colOff>
      <xdr:row>67</xdr:row>
      <xdr:rowOff>33865</xdr:rowOff>
    </xdr:from>
    <xdr:to>
      <xdr:col>33</xdr:col>
      <xdr:colOff>2404534</xdr:colOff>
      <xdr:row>81</xdr:row>
      <xdr:rowOff>321733</xdr:rowOff>
    </xdr:to>
    <xdr:graphicFrame macro="">
      <xdr:nvGraphicFramePr>
        <xdr:cNvPr id="9"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33</xdr:col>
      <xdr:colOff>2743199</xdr:colOff>
      <xdr:row>67</xdr:row>
      <xdr:rowOff>0</xdr:rowOff>
    </xdr:from>
    <xdr:to>
      <xdr:col>37</xdr:col>
      <xdr:colOff>254000</xdr:colOff>
      <xdr:row>81</xdr:row>
      <xdr:rowOff>287867</xdr:rowOff>
    </xdr:to>
    <xdr:graphicFrame macro="">
      <xdr:nvGraphicFramePr>
        <xdr:cNvPr id="10"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33</xdr:col>
      <xdr:colOff>2607733</xdr:colOff>
      <xdr:row>85</xdr:row>
      <xdr:rowOff>50798</xdr:rowOff>
    </xdr:from>
    <xdr:to>
      <xdr:col>37</xdr:col>
      <xdr:colOff>118534</xdr:colOff>
      <xdr:row>99</xdr:row>
      <xdr:rowOff>338666</xdr:rowOff>
    </xdr:to>
    <xdr:graphicFrame macro="">
      <xdr:nvGraphicFramePr>
        <xdr:cNvPr id="11" name="Chart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29</xdr:col>
      <xdr:colOff>279400</xdr:colOff>
      <xdr:row>85</xdr:row>
      <xdr:rowOff>33866</xdr:rowOff>
    </xdr:from>
    <xdr:to>
      <xdr:col>33</xdr:col>
      <xdr:colOff>2489200</xdr:colOff>
      <xdr:row>99</xdr:row>
      <xdr:rowOff>321733</xdr:rowOff>
    </xdr:to>
    <xdr:graphicFrame macro="">
      <xdr:nvGraphicFramePr>
        <xdr:cNvPr id="12" name="Chart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29</xdr:col>
      <xdr:colOff>228599</xdr:colOff>
      <xdr:row>102</xdr:row>
      <xdr:rowOff>0</xdr:rowOff>
    </xdr:from>
    <xdr:to>
      <xdr:col>33</xdr:col>
      <xdr:colOff>2428875</xdr:colOff>
      <xdr:row>116</xdr:row>
      <xdr:rowOff>142875</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7</xdr:col>
      <xdr:colOff>15874</xdr:colOff>
      <xdr:row>115</xdr:row>
      <xdr:rowOff>184150</xdr:rowOff>
    </xdr:from>
    <xdr:to>
      <xdr:col>10</xdr:col>
      <xdr:colOff>587374</xdr:colOff>
      <xdr:row>129</xdr:row>
      <xdr:rowOff>317500</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17</xdr:col>
      <xdr:colOff>50800</xdr:colOff>
      <xdr:row>116</xdr:row>
      <xdr:rowOff>203200</xdr:rowOff>
    </xdr:from>
    <xdr:to>
      <xdr:col>21</xdr:col>
      <xdr:colOff>889000</xdr:colOff>
      <xdr:row>130</xdr:row>
      <xdr:rowOff>254000</xdr:rowOff>
    </xdr:to>
    <xdr:graphicFrame macro="">
      <xdr:nvGraphicFramePr>
        <xdr:cNvPr id="18" name="Chart 1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29</xdr:col>
      <xdr:colOff>304800</xdr:colOff>
      <xdr:row>118</xdr:row>
      <xdr:rowOff>330200</xdr:rowOff>
    </xdr:from>
    <xdr:to>
      <xdr:col>33</xdr:col>
      <xdr:colOff>2489200</xdr:colOff>
      <xdr:row>133</xdr:row>
      <xdr:rowOff>25400</xdr:rowOff>
    </xdr:to>
    <xdr:graphicFrame macro="">
      <xdr:nvGraphicFramePr>
        <xdr:cNvPr id="19" name="Chart 1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33</xdr:col>
      <xdr:colOff>2730499</xdr:colOff>
      <xdr:row>118</xdr:row>
      <xdr:rowOff>263524</xdr:rowOff>
    </xdr:from>
    <xdr:to>
      <xdr:col>37</xdr:col>
      <xdr:colOff>238124</xdr:colOff>
      <xdr:row>133</xdr:row>
      <xdr:rowOff>63499</xdr:rowOff>
    </xdr:to>
    <xdr:graphicFrame macro="">
      <xdr:nvGraphicFramePr>
        <xdr:cNvPr id="20" name="Chart 1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33</xdr:col>
      <xdr:colOff>2619374</xdr:colOff>
      <xdr:row>102</xdr:row>
      <xdr:rowOff>57150</xdr:rowOff>
    </xdr:from>
    <xdr:to>
      <xdr:col>37</xdr:col>
      <xdr:colOff>126999</xdr:colOff>
      <xdr:row>116</xdr:row>
      <xdr:rowOff>190500</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25401</xdr:rowOff>
    </xdr:from>
    <xdr:to>
      <xdr:col>2</xdr:col>
      <xdr:colOff>2654518</xdr:colOff>
      <xdr:row>5</xdr:row>
      <xdr:rowOff>38101</xdr:rowOff>
    </xdr:to>
    <xdr:pic>
      <xdr:nvPicPr>
        <xdr:cNvPr id="2" name="Picture 1"/>
        <xdr:cNvPicPr>
          <a:picLocks noChangeAspect="1"/>
        </xdr:cNvPicPr>
      </xdr:nvPicPr>
      <xdr:blipFill>
        <a:blip xmlns:r="http://schemas.openxmlformats.org/officeDocument/2006/relationships" r:embed="rId1"/>
        <a:stretch>
          <a:fillRect/>
        </a:stretch>
      </xdr:blipFill>
      <xdr:spPr>
        <a:xfrm>
          <a:off x="977900" y="190501"/>
          <a:ext cx="1956018" cy="673100"/>
        </a:xfrm>
        <a:prstGeom prst="rect">
          <a:avLst/>
        </a:prstGeom>
      </xdr:spPr>
    </xdr:pic>
    <xdr:clientData/>
  </xdr:twoCellAnchor>
  <xdr:twoCellAnchor>
    <xdr:from>
      <xdr:col>7</xdr:col>
      <xdr:colOff>33867</xdr:colOff>
      <xdr:row>50</xdr:row>
      <xdr:rowOff>321733</xdr:rowOff>
    </xdr:from>
    <xdr:to>
      <xdr:col>10</xdr:col>
      <xdr:colOff>575733</xdr:colOff>
      <xdr:row>65</xdr:row>
      <xdr:rowOff>270933</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21166</xdr:colOff>
      <xdr:row>67</xdr:row>
      <xdr:rowOff>148168</xdr:rowOff>
    </xdr:from>
    <xdr:to>
      <xdr:col>10</xdr:col>
      <xdr:colOff>558800</xdr:colOff>
      <xdr:row>82</xdr:row>
      <xdr:rowOff>101601</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0</xdr:colOff>
      <xdr:row>83</xdr:row>
      <xdr:rowOff>224368</xdr:rowOff>
    </xdr:from>
    <xdr:to>
      <xdr:col>10</xdr:col>
      <xdr:colOff>555625</xdr:colOff>
      <xdr:row>98</xdr:row>
      <xdr:rowOff>15875</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16</xdr:col>
      <xdr:colOff>880533</xdr:colOff>
      <xdr:row>51</xdr:row>
      <xdr:rowOff>16933</xdr:rowOff>
    </xdr:from>
    <xdr:to>
      <xdr:col>24</xdr:col>
      <xdr:colOff>795868</xdr:colOff>
      <xdr:row>65</xdr:row>
      <xdr:rowOff>304800</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67734</xdr:colOff>
      <xdr:row>68</xdr:row>
      <xdr:rowOff>101599</xdr:rowOff>
    </xdr:from>
    <xdr:to>
      <xdr:col>24</xdr:col>
      <xdr:colOff>965200</xdr:colOff>
      <xdr:row>83</xdr:row>
      <xdr:rowOff>50800</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17</xdr:col>
      <xdr:colOff>16935</xdr:colOff>
      <xdr:row>84</xdr:row>
      <xdr:rowOff>304800</xdr:rowOff>
    </xdr:from>
    <xdr:to>
      <xdr:col>24</xdr:col>
      <xdr:colOff>904875</xdr:colOff>
      <xdr:row>99</xdr:row>
      <xdr:rowOff>95250</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34</xdr:col>
      <xdr:colOff>16932</xdr:colOff>
      <xdr:row>50</xdr:row>
      <xdr:rowOff>50800</xdr:rowOff>
    </xdr:from>
    <xdr:to>
      <xdr:col>41</xdr:col>
      <xdr:colOff>889000</xdr:colOff>
      <xdr:row>64</xdr:row>
      <xdr:rowOff>174625</xdr:rowOff>
    </xdr:to>
    <xdr:graphicFrame macro="">
      <xdr:nvGraphicFramePr>
        <xdr:cNvPr id="9"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34</xdr:col>
      <xdr:colOff>50800</xdr:colOff>
      <xdr:row>67</xdr:row>
      <xdr:rowOff>127000</xdr:rowOff>
    </xdr:from>
    <xdr:to>
      <xdr:col>41</xdr:col>
      <xdr:colOff>920750</xdr:colOff>
      <xdr:row>81</xdr:row>
      <xdr:rowOff>269875</xdr:rowOff>
    </xdr:to>
    <xdr:graphicFrame macro="">
      <xdr:nvGraphicFramePr>
        <xdr:cNvPr id="10"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34</xdr:col>
      <xdr:colOff>22226</xdr:colOff>
      <xdr:row>83</xdr:row>
      <xdr:rowOff>149224</xdr:rowOff>
    </xdr:from>
    <xdr:to>
      <xdr:col>41</xdr:col>
      <xdr:colOff>904875</xdr:colOff>
      <xdr:row>97</xdr:row>
      <xdr:rowOff>285749</xdr:rowOff>
    </xdr:to>
    <xdr:graphicFrame macro="">
      <xdr:nvGraphicFramePr>
        <xdr:cNvPr id="11" name="Chart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xdr:col>
      <xdr:colOff>1</xdr:colOff>
      <xdr:row>98</xdr:row>
      <xdr:rowOff>231774</xdr:rowOff>
    </xdr:from>
    <xdr:to>
      <xdr:col>10</xdr:col>
      <xdr:colOff>555626</xdr:colOff>
      <xdr:row>113</xdr:row>
      <xdr:rowOff>31749</xdr:rowOff>
    </xdr:to>
    <xdr:graphicFrame macro="">
      <xdr:nvGraphicFramePr>
        <xdr:cNvPr id="12" name="Chart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15874</xdr:colOff>
      <xdr:row>99</xdr:row>
      <xdr:rowOff>152400</xdr:rowOff>
    </xdr:from>
    <xdr:to>
      <xdr:col>24</xdr:col>
      <xdr:colOff>888999</xdr:colOff>
      <xdr:row>113</xdr:row>
      <xdr:rowOff>285750</xdr:rowOff>
    </xdr:to>
    <xdr:graphicFrame macro="">
      <xdr:nvGraphicFramePr>
        <xdr:cNvPr id="13" name="Chart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33</xdr:col>
      <xdr:colOff>968374</xdr:colOff>
      <xdr:row>98</xdr:row>
      <xdr:rowOff>263525</xdr:rowOff>
    </xdr:from>
    <xdr:to>
      <xdr:col>41</xdr:col>
      <xdr:colOff>888999</xdr:colOff>
      <xdr:row>113</xdr:row>
      <xdr:rowOff>47625</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7</xdr:col>
      <xdr:colOff>50800</xdr:colOff>
      <xdr:row>47</xdr:row>
      <xdr:rowOff>33867</xdr:rowOff>
    </xdr:from>
    <xdr:to>
      <xdr:col>10</xdr:col>
      <xdr:colOff>592666</xdr:colOff>
      <xdr:row>60</xdr:row>
      <xdr:rowOff>304800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71966</xdr:colOff>
      <xdr:row>63</xdr:row>
      <xdr:rowOff>182034</xdr:rowOff>
    </xdr:from>
    <xdr:to>
      <xdr:col>10</xdr:col>
      <xdr:colOff>609600</xdr:colOff>
      <xdr:row>77</xdr:row>
      <xdr:rowOff>118534</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50800</xdr:colOff>
      <xdr:row>79</xdr:row>
      <xdr:rowOff>173569</xdr:rowOff>
    </xdr:from>
    <xdr:to>
      <xdr:col>10</xdr:col>
      <xdr:colOff>592666</xdr:colOff>
      <xdr:row>93</xdr:row>
      <xdr:rowOff>101601</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18</xdr:col>
      <xdr:colOff>50800</xdr:colOff>
      <xdr:row>46</xdr:row>
      <xdr:rowOff>254000</xdr:rowOff>
    </xdr:from>
    <xdr:to>
      <xdr:col>25</xdr:col>
      <xdr:colOff>948268</xdr:colOff>
      <xdr:row>60</xdr:row>
      <xdr:rowOff>186267</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16934</xdr:colOff>
      <xdr:row>64</xdr:row>
      <xdr:rowOff>84666</xdr:rowOff>
    </xdr:from>
    <xdr:to>
      <xdr:col>25</xdr:col>
      <xdr:colOff>914400</xdr:colOff>
      <xdr:row>78</xdr:row>
      <xdr:rowOff>16934</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948268</xdr:colOff>
      <xdr:row>80</xdr:row>
      <xdr:rowOff>304799</xdr:rowOff>
    </xdr:from>
    <xdr:to>
      <xdr:col>25</xdr:col>
      <xdr:colOff>863601</xdr:colOff>
      <xdr:row>94</xdr:row>
      <xdr:rowOff>237066</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37</xdr:col>
      <xdr:colOff>25400</xdr:colOff>
      <xdr:row>46</xdr:row>
      <xdr:rowOff>304799</xdr:rowOff>
    </xdr:from>
    <xdr:to>
      <xdr:col>44</xdr:col>
      <xdr:colOff>931334</xdr:colOff>
      <xdr:row>60</xdr:row>
      <xdr:rowOff>237067</xdr:rowOff>
    </xdr:to>
    <xdr:graphicFrame macro="">
      <xdr:nvGraphicFramePr>
        <xdr:cNvPr id="9"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37</xdr:col>
      <xdr:colOff>46566</xdr:colOff>
      <xdr:row>62</xdr:row>
      <xdr:rowOff>321735</xdr:rowOff>
    </xdr:from>
    <xdr:to>
      <xdr:col>44</xdr:col>
      <xdr:colOff>948267</xdr:colOff>
      <xdr:row>76</xdr:row>
      <xdr:rowOff>254001</xdr:rowOff>
    </xdr:to>
    <xdr:graphicFrame macro="">
      <xdr:nvGraphicFramePr>
        <xdr:cNvPr id="10"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36</xdr:col>
      <xdr:colOff>944034</xdr:colOff>
      <xdr:row>80</xdr:row>
      <xdr:rowOff>110066</xdr:rowOff>
    </xdr:from>
    <xdr:to>
      <xdr:col>44</xdr:col>
      <xdr:colOff>863601</xdr:colOff>
      <xdr:row>94</xdr:row>
      <xdr:rowOff>50800</xdr:rowOff>
    </xdr:to>
    <xdr:graphicFrame macro="">
      <xdr:nvGraphicFramePr>
        <xdr:cNvPr id="11" name="Chart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42333</xdr:colOff>
      <xdr:row>95</xdr:row>
      <xdr:rowOff>46567</xdr:rowOff>
    </xdr:from>
    <xdr:to>
      <xdr:col>10</xdr:col>
      <xdr:colOff>613834</xdr:colOff>
      <xdr:row>108</xdr:row>
      <xdr:rowOff>296335</xdr:rowOff>
    </xdr:to>
    <xdr:graphicFrame macro="">
      <xdr:nvGraphicFramePr>
        <xdr:cNvPr id="12" name="Chart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17</xdr:col>
      <xdr:colOff>931333</xdr:colOff>
      <xdr:row>96</xdr:row>
      <xdr:rowOff>173567</xdr:rowOff>
    </xdr:from>
    <xdr:to>
      <xdr:col>25</xdr:col>
      <xdr:colOff>931334</xdr:colOff>
      <xdr:row>110</xdr:row>
      <xdr:rowOff>84667</xdr:rowOff>
    </xdr:to>
    <xdr:graphicFrame macro="">
      <xdr:nvGraphicFramePr>
        <xdr:cNvPr id="13" name="Chart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37</xdr:col>
      <xdr:colOff>21167</xdr:colOff>
      <xdr:row>96</xdr:row>
      <xdr:rowOff>152401</xdr:rowOff>
    </xdr:from>
    <xdr:to>
      <xdr:col>44</xdr:col>
      <xdr:colOff>952500</xdr:colOff>
      <xdr:row>110</xdr:row>
      <xdr:rowOff>42333</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0</xdr:col>
      <xdr:colOff>228599</xdr:colOff>
      <xdr:row>1</xdr:row>
      <xdr:rowOff>40142</xdr:rowOff>
    </xdr:from>
    <xdr:to>
      <xdr:col>2</xdr:col>
      <xdr:colOff>3826763</xdr:colOff>
      <xdr:row>4</xdr:row>
      <xdr:rowOff>88255</xdr:rowOff>
    </xdr:to>
    <xdr:pic>
      <xdr:nvPicPr>
        <xdr:cNvPr id="17" name="Picture 16"/>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228599" y="236085"/>
          <a:ext cx="4643193" cy="635941"/>
        </a:xfrm>
        <a:prstGeom prst="rect">
          <a:avLst/>
        </a:prstGeom>
      </xdr:spPr>
    </xdr:pic>
    <xdr:clientData/>
  </xdr:twoCellAnchor>
  <xdr:twoCellAnchor editAs="oneCell">
    <xdr:from>
      <xdr:col>2</xdr:col>
      <xdr:colOff>4467225</xdr:colOff>
      <xdr:row>0</xdr:row>
      <xdr:rowOff>163476</xdr:rowOff>
    </xdr:from>
    <xdr:to>
      <xdr:col>3</xdr:col>
      <xdr:colOff>847725</xdr:colOff>
      <xdr:row>4</xdr:row>
      <xdr:rowOff>160863</xdr:rowOff>
    </xdr:to>
    <xdr:pic>
      <xdr:nvPicPr>
        <xdr:cNvPr id="19" name="Picture 18"/>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5512254" y="163476"/>
          <a:ext cx="1834242" cy="78115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25401</xdr:rowOff>
    </xdr:from>
    <xdr:to>
      <xdr:col>2</xdr:col>
      <xdr:colOff>2654518</xdr:colOff>
      <xdr:row>5</xdr:row>
      <xdr:rowOff>38101</xdr:rowOff>
    </xdr:to>
    <xdr:pic>
      <xdr:nvPicPr>
        <xdr:cNvPr id="2" name="Picture 1"/>
        <xdr:cNvPicPr>
          <a:picLocks noChangeAspect="1"/>
        </xdr:cNvPicPr>
      </xdr:nvPicPr>
      <xdr:blipFill>
        <a:blip xmlns:r="http://schemas.openxmlformats.org/officeDocument/2006/relationships" r:embed="rId1"/>
        <a:stretch>
          <a:fillRect/>
        </a:stretch>
      </xdr:blipFill>
      <xdr:spPr>
        <a:xfrm>
          <a:off x="977900" y="190501"/>
          <a:ext cx="1956018" cy="673100"/>
        </a:xfrm>
        <a:prstGeom prst="rect">
          <a:avLst/>
        </a:prstGeom>
      </xdr:spPr>
    </xdr:pic>
    <xdr:clientData/>
  </xdr:twoCellAnchor>
  <xdr:twoCellAnchor>
    <xdr:from>
      <xdr:col>7</xdr:col>
      <xdr:colOff>1998132</xdr:colOff>
      <xdr:row>119</xdr:row>
      <xdr:rowOff>292100</xdr:rowOff>
    </xdr:from>
    <xdr:to>
      <xdr:col>11</xdr:col>
      <xdr:colOff>1687286</xdr:colOff>
      <xdr:row>134</xdr:row>
      <xdr:rowOff>181429</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1884437</xdr:colOff>
      <xdr:row>136</xdr:row>
      <xdr:rowOff>154214</xdr:rowOff>
    </xdr:from>
    <xdr:to>
      <xdr:col>11</xdr:col>
      <xdr:colOff>1617739</xdr:colOff>
      <xdr:row>151</xdr:row>
      <xdr:rowOff>90714</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48378</xdr:colOff>
      <xdr:row>153</xdr:row>
      <xdr:rowOff>198968</xdr:rowOff>
    </xdr:from>
    <xdr:to>
      <xdr:col>11</xdr:col>
      <xdr:colOff>1796142</xdr:colOff>
      <xdr:row>168</xdr:row>
      <xdr:rowOff>54429</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8</xdr:col>
      <xdr:colOff>107646</xdr:colOff>
      <xdr:row>169</xdr:row>
      <xdr:rowOff>303591</xdr:rowOff>
    </xdr:from>
    <xdr:to>
      <xdr:col>11</xdr:col>
      <xdr:colOff>1850571</xdr:colOff>
      <xdr:row>184</xdr:row>
      <xdr:rowOff>257025</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36885</xdr:colOff>
      <xdr:row>186</xdr:row>
      <xdr:rowOff>116114</xdr:rowOff>
    </xdr:from>
    <xdr:to>
      <xdr:col>11</xdr:col>
      <xdr:colOff>1784047</xdr:colOff>
      <xdr:row>201</xdr:row>
      <xdr:rowOff>63500</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8</xdr:col>
      <xdr:colOff>53216</xdr:colOff>
      <xdr:row>202</xdr:row>
      <xdr:rowOff>248556</xdr:rowOff>
    </xdr:from>
    <xdr:to>
      <xdr:col>11</xdr:col>
      <xdr:colOff>1780418</xdr:colOff>
      <xdr:row>217</xdr:row>
      <xdr:rowOff>201991</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25401</xdr:rowOff>
    </xdr:from>
    <xdr:to>
      <xdr:col>2</xdr:col>
      <xdr:colOff>2654518</xdr:colOff>
      <xdr:row>5</xdr:row>
      <xdr:rowOff>38101</xdr:rowOff>
    </xdr:to>
    <xdr:pic>
      <xdr:nvPicPr>
        <xdr:cNvPr id="2" name="Picture 1"/>
        <xdr:cNvPicPr>
          <a:picLocks noChangeAspect="1"/>
        </xdr:cNvPicPr>
      </xdr:nvPicPr>
      <xdr:blipFill>
        <a:blip xmlns:r="http://schemas.openxmlformats.org/officeDocument/2006/relationships" r:embed="rId1"/>
        <a:stretch>
          <a:fillRect/>
        </a:stretch>
      </xdr:blipFill>
      <xdr:spPr>
        <a:xfrm>
          <a:off x="977900" y="190501"/>
          <a:ext cx="1956018" cy="673100"/>
        </a:xfrm>
        <a:prstGeom prst="rect">
          <a:avLst/>
        </a:prstGeom>
      </xdr:spPr>
    </xdr:pic>
    <xdr:clientData/>
  </xdr:twoCellAnchor>
  <xdr:twoCellAnchor>
    <xdr:from>
      <xdr:col>6</xdr:col>
      <xdr:colOff>1858432</xdr:colOff>
      <xdr:row>123</xdr:row>
      <xdr:rowOff>173569</xdr:rowOff>
    </xdr:from>
    <xdr:to>
      <xdr:col>10</xdr:col>
      <xdr:colOff>1608667</xdr:colOff>
      <xdr:row>138</xdr:row>
      <xdr:rowOff>127000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16934</xdr:colOff>
      <xdr:row>142</xdr:row>
      <xdr:rowOff>1</xdr:rowOff>
    </xdr:from>
    <xdr:to>
      <xdr:col>10</xdr:col>
      <xdr:colOff>1777999</xdr:colOff>
      <xdr:row>156</xdr:row>
      <xdr:rowOff>317500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0</xdr:colOff>
      <xdr:row>159</xdr:row>
      <xdr:rowOff>304799</xdr:rowOff>
    </xdr:from>
    <xdr:to>
      <xdr:col>10</xdr:col>
      <xdr:colOff>1710267</xdr:colOff>
      <xdr:row>174</xdr:row>
      <xdr:rowOff>254000</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1972734</xdr:colOff>
      <xdr:row>176</xdr:row>
      <xdr:rowOff>84669</xdr:rowOff>
    </xdr:from>
    <xdr:to>
      <xdr:col>10</xdr:col>
      <xdr:colOff>1693333</xdr:colOff>
      <xdr:row>193</xdr:row>
      <xdr:rowOff>1</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25399</xdr:colOff>
      <xdr:row>195</xdr:row>
      <xdr:rowOff>67733</xdr:rowOff>
    </xdr:from>
    <xdr:to>
      <xdr:col>10</xdr:col>
      <xdr:colOff>1761066</xdr:colOff>
      <xdr:row>209</xdr:row>
      <xdr:rowOff>270934</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1989666</xdr:colOff>
      <xdr:row>211</xdr:row>
      <xdr:rowOff>270934</xdr:rowOff>
    </xdr:from>
    <xdr:to>
      <xdr:col>10</xdr:col>
      <xdr:colOff>1710267</xdr:colOff>
      <xdr:row>226</xdr:row>
      <xdr:rowOff>237067</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25401</xdr:rowOff>
    </xdr:from>
    <xdr:to>
      <xdr:col>2</xdr:col>
      <xdr:colOff>3060918</xdr:colOff>
      <xdr:row>5</xdr:row>
      <xdr:rowOff>38101</xdr:rowOff>
    </xdr:to>
    <xdr:pic>
      <xdr:nvPicPr>
        <xdr:cNvPr id="2" name="Picture 1"/>
        <xdr:cNvPicPr>
          <a:picLocks noChangeAspect="1"/>
        </xdr:cNvPicPr>
      </xdr:nvPicPr>
      <xdr:blipFill>
        <a:blip xmlns:r="http://schemas.openxmlformats.org/officeDocument/2006/relationships" r:embed="rId1"/>
        <a:stretch>
          <a:fillRect/>
        </a:stretch>
      </xdr:blipFill>
      <xdr:spPr>
        <a:xfrm>
          <a:off x="952500" y="215901"/>
          <a:ext cx="3607018" cy="774700"/>
        </a:xfrm>
        <a:prstGeom prst="rect">
          <a:avLst/>
        </a:prstGeom>
      </xdr:spPr>
    </xdr:pic>
    <xdr:clientData/>
  </xdr:twoCellAnchor>
  <xdr:twoCellAnchor>
    <xdr:from>
      <xdr:col>6</xdr:col>
      <xdr:colOff>1976964</xdr:colOff>
      <xdr:row>76</xdr:row>
      <xdr:rowOff>156635</xdr:rowOff>
    </xdr:from>
    <xdr:to>
      <xdr:col>10</xdr:col>
      <xdr:colOff>1714499</xdr:colOff>
      <xdr:row>91</xdr:row>
      <xdr:rowOff>105835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25398</xdr:colOff>
      <xdr:row>94</xdr:row>
      <xdr:rowOff>16931</xdr:rowOff>
    </xdr:from>
    <xdr:to>
      <xdr:col>10</xdr:col>
      <xdr:colOff>1761065</xdr:colOff>
      <xdr:row>108</xdr:row>
      <xdr:rowOff>321733</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8466</xdr:colOff>
      <xdr:row>112</xdr:row>
      <xdr:rowOff>220135</xdr:rowOff>
    </xdr:from>
    <xdr:to>
      <xdr:col>10</xdr:col>
      <xdr:colOff>1744134</xdr:colOff>
      <xdr:row>127</xdr:row>
      <xdr:rowOff>169332</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1972733</xdr:colOff>
      <xdr:row>128</xdr:row>
      <xdr:rowOff>67734</xdr:rowOff>
    </xdr:from>
    <xdr:to>
      <xdr:col>10</xdr:col>
      <xdr:colOff>1693333</xdr:colOff>
      <xdr:row>143</xdr:row>
      <xdr:rowOff>0</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2006601</xdr:colOff>
      <xdr:row>147</xdr:row>
      <xdr:rowOff>152399</xdr:rowOff>
    </xdr:from>
    <xdr:to>
      <xdr:col>10</xdr:col>
      <xdr:colOff>1727200</xdr:colOff>
      <xdr:row>162</xdr:row>
      <xdr:rowOff>118533</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59264</xdr:colOff>
      <xdr:row>166</xdr:row>
      <xdr:rowOff>118534</xdr:rowOff>
    </xdr:from>
    <xdr:to>
      <xdr:col>10</xdr:col>
      <xdr:colOff>1777999</xdr:colOff>
      <xdr:row>188</xdr:row>
      <xdr:rowOff>50800</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J142"/>
  <sheetViews>
    <sheetView zoomScale="80" zoomScaleNormal="80" zoomScalePageLayoutView="80" workbookViewId="0">
      <selection activeCell="B13" sqref="B13:N14"/>
    </sheetView>
  </sheetViews>
  <sheetFormatPr defaultColWidth="11" defaultRowHeight="12.75" x14ac:dyDescent="0.2"/>
  <cols>
    <col min="1" max="1" width="6.125" customWidth="1"/>
    <col min="2" max="2" width="13.5" customWidth="1"/>
    <col min="3" max="3" width="24.125" customWidth="1"/>
  </cols>
  <sheetData>
    <row r="1" spans="1:140" ht="15" x14ac:dyDescent="0.2">
      <c r="A1" s="1"/>
      <c r="B1" s="1"/>
      <c r="C1" s="1"/>
      <c r="D1" s="1"/>
      <c r="E1" s="1"/>
      <c r="F1" s="2"/>
      <c r="G1" s="3"/>
      <c r="H1" s="3"/>
      <c r="I1" s="3"/>
      <c r="J1" s="3"/>
      <c r="K1" s="3"/>
      <c r="L1" s="3"/>
      <c r="M1" s="3"/>
      <c r="N1" s="3"/>
      <c r="O1" s="3"/>
      <c r="P1" s="3"/>
      <c r="Q1" s="3"/>
      <c r="R1" s="3"/>
      <c r="S1" s="3"/>
      <c r="T1" s="3"/>
      <c r="U1" s="3"/>
      <c r="V1" s="3"/>
      <c r="W1" s="3"/>
      <c r="X1" s="1"/>
      <c r="Y1" s="1"/>
      <c r="Z1" s="1"/>
      <c r="AA1" s="13"/>
      <c r="AB1" s="13"/>
      <c r="AC1" s="13"/>
      <c r="AD1" s="13"/>
      <c r="AE1" s="13"/>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row>
    <row r="2" spans="1:140" ht="15" x14ac:dyDescent="0.2">
      <c r="A2" s="3"/>
      <c r="B2" s="3"/>
      <c r="C2" s="3"/>
      <c r="D2" s="3"/>
      <c r="E2" s="3"/>
      <c r="F2" s="2"/>
      <c r="G2" s="3"/>
      <c r="H2" s="3"/>
      <c r="I2" s="3"/>
      <c r="J2" s="3"/>
      <c r="K2" s="3"/>
      <c r="L2" s="3"/>
      <c r="M2" s="3"/>
      <c r="N2" s="3"/>
      <c r="O2" s="3"/>
      <c r="P2" s="3"/>
      <c r="Q2" s="3"/>
      <c r="R2" s="3"/>
      <c r="S2" s="3"/>
      <c r="T2" s="3"/>
      <c r="U2" s="3"/>
      <c r="V2" s="3"/>
      <c r="W2" s="3"/>
      <c r="X2" s="3"/>
      <c r="Y2" s="3"/>
      <c r="Z2" s="3"/>
      <c r="AA2" s="13"/>
      <c r="AB2" s="13"/>
      <c r="AC2" s="13"/>
      <c r="AD2" s="13"/>
      <c r="AE2" s="13"/>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row>
    <row r="3" spans="1:140" ht="15" x14ac:dyDescent="0.2">
      <c r="A3" s="3"/>
      <c r="B3" s="3"/>
      <c r="C3" s="3"/>
      <c r="D3" s="3"/>
      <c r="E3" s="3"/>
      <c r="F3" s="2"/>
      <c r="G3" s="3"/>
      <c r="H3" s="3"/>
      <c r="I3" s="3"/>
      <c r="J3" s="3"/>
      <c r="K3" s="3"/>
      <c r="L3" s="3"/>
      <c r="M3" s="3"/>
      <c r="N3" s="3"/>
      <c r="O3" s="3"/>
      <c r="P3" s="3"/>
      <c r="Q3" s="3"/>
      <c r="R3" s="3"/>
      <c r="S3" s="3"/>
      <c r="T3" s="3"/>
      <c r="U3" s="3"/>
      <c r="V3" s="3"/>
      <c r="W3" s="3"/>
      <c r="X3" s="3"/>
      <c r="Y3" s="3"/>
      <c r="Z3" s="3"/>
      <c r="AA3" s="13"/>
      <c r="AB3" s="13"/>
      <c r="AC3" s="13"/>
      <c r="AD3" s="13"/>
      <c r="AE3" s="13"/>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row>
    <row r="4" spans="1:140" ht="15" x14ac:dyDescent="0.2">
      <c r="A4" s="3"/>
      <c r="B4" s="3"/>
      <c r="C4" s="3"/>
      <c r="D4" s="3"/>
      <c r="E4" s="3"/>
      <c r="F4" s="3"/>
      <c r="G4" s="3"/>
      <c r="H4" s="3"/>
      <c r="I4" s="3"/>
      <c r="J4" s="3"/>
      <c r="K4" s="3"/>
      <c r="L4" s="3"/>
      <c r="M4" s="3"/>
      <c r="N4" s="3"/>
      <c r="O4" s="3"/>
      <c r="P4" s="3"/>
      <c r="Q4" s="3"/>
      <c r="R4" s="3"/>
      <c r="S4" s="3"/>
      <c r="T4" s="3"/>
      <c r="U4" s="3"/>
      <c r="V4" s="3"/>
      <c r="W4" s="3"/>
      <c r="X4" s="3"/>
      <c r="Y4" s="3"/>
      <c r="Z4" s="3"/>
      <c r="AA4" s="13"/>
      <c r="AB4" s="13"/>
      <c r="AC4" s="13"/>
      <c r="AD4" s="13"/>
      <c r="AE4" s="13"/>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row>
    <row r="5" spans="1:140" ht="15" x14ac:dyDescent="0.2">
      <c r="A5" s="3"/>
      <c r="C5" s="3"/>
      <c r="D5" s="3"/>
      <c r="F5" s="3"/>
      <c r="G5" s="3"/>
      <c r="H5" s="3"/>
      <c r="I5" s="3"/>
      <c r="J5" s="3"/>
      <c r="K5" s="3"/>
      <c r="L5" s="3"/>
      <c r="M5" s="3"/>
      <c r="N5" s="3"/>
      <c r="O5" s="3"/>
      <c r="P5" s="3"/>
      <c r="Q5" s="3"/>
      <c r="R5" s="3"/>
      <c r="S5" s="3"/>
      <c r="T5" s="3"/>
      <c r="U5" s="3"/>
      <c r="V5" s="3"/>
      <c r="W5" s="3"/>
      <c r="X5" s="3"/>
      <c r="Y5" s="3"/>
      <c r="Z5" s="3"/>
      <c r="AA5" s="13"/>
      <c r="AB5" s="13"/>
      <c r="AC5" s="13"/>
      <c r="AD5" s="13"/>
      <c r="AE5" s="13"/>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row>
    <row r="6" spans="1:140" ht="36" customHeight="1" x14ac:dyDescent="0.2">
      <c r="A6" s="6"/>
      <c r="B6" s="7" t="s">
        <v>350</v>
      </c>
      <c r="D6" s="8"/>
      <c r="E6" s="8"/>
      <c r="F6" s="8"/>
      <c r="G6" s="8"/>
      <c r="H6" s="8"/>
      <c r="I6" s="8"/>
      <c r="J6" s="8"/>
      <c r="K6" s="8"/>
      <c r="L6" s="8"/>
      <c r="M6" s="8"/>
      <c r="N6" s="8"/>
      <c r="O6" s="8"/>
      <c r="P6" s="8"/>
      <c r="Q6" s="8"/>
      <c r="R6" s="8"/>
      <c r="S6" s="8"/>
      <c r="T6" s="8"/>
      <c r="U6" s="8"/>
      <c r="V6" s="8"/>
      <c r="W6" s="8"/>
      <c r="X6" s="8"/>
      <c r="Y6" s="8"/>
      <c r="Z6" s="8"/>
      <c r="AA6" s="13"/>
      <c r="AB6" s="13"/>
      <c r="AC6" s="13"/>
      <c r="AD6" s="13"/>
      <c r="AE6" s="13"/>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row>
    <row r="7" spans="1:140" ht="43.15" customHeight="1" x14ac:dyDescent="0.2">
      <c r="A7" s="9"/>
      <c r="B7" s="274" t="s">
        <v>302</v>
      </c>
      <c r="C7" s="274"/>
      <c r="D7" s="9"/>
      <c r="E7" s="9"/>
      <c r="F7" s="9"/>
      <c r="G7" s="9"/>
      <c r="H7" s="275"/>
      <c r="I7" s="275"/>
      <c r="J7" s="9"/>
      <c r="K7" s="22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row>
    <row r="8" spans="1:140" s="231" customFormat="1" ht="22.15" customHeight="1" x14ac:dyDescent="0.2">
      <c r="A8" s="271"/>
      <c r="B8" s="272" t="s">
        <v>351</v>
      </c>
      <c r="C8" s="272"/>
      <c r="D8" s="272"/>
      <c r="E8" s="272"/>
      <c r="F8" s="272"/>
      <c r="G8" s="272"/>
      <c r="H8" s="272"/>
      <c r="I8" s="272"/>
      <c r="J8" s="272"/>
      <c r="K8" s="272"/>
      <c r="L8" s="272"/>
      <c r="M8" s="272"/>
      <c r="N8" s="272"/>
      <c r="O8" s="244"/>
      <c r="P8" s="244"/>
      <c r="Q8" s="244"/>
      <c r="R8" s="244"/>
      <c r="S8" s="244"/>
      <c r="T8" s="244"/>
      <c r="U8" s="244"/>
      <c r="V8" s="244"/>
      <c r="W8" s="230"/>
      <c r="X8" s="230"/>
      <c r="Y8" s="230"/>
      <c r="Z8" s="230"/>
      <c r="AA8" s="230"/>
    </row>
    <row r="9" spans="1:140" s="231" customFormat="1" ht="21" customHeight="1" x14ac:dyDescent="0.2">
      <c r="A9" s="271"/>
      <c r="B9" s="272"/>
      <c r="C9" s="272"/>
      <c r="D9" s="272"/>
      <c r="E9" s="272"/>
      <c r="F9" s="272"/>
      <c r="G9" s="272"/>
      <c r="H9" s="272"/>
      <c r="I9" s="272"/>
      <c r="J9" s="272"/>
      <c r="K9" s="272"/>
      <c r="L9" s="272"/>
      <c r="M9" s="272"/>
      <c r="N9" s="272"/>
      <c r="O9" s="244"/>
      <c r="P9" s="244"/>
      <c r="Q9" s="244"/>
      <c r="R9" s="244"/>
      <c r="S9" s="244"/>
      <c r="T9" s="244"/>
      <c r="U9" s="244"/>
      <c r="V9" s="244"/>
      <c r="W9" s="230"/>
      <c r="X9" s="230"/>
      <c r="Y9" s="230"/>
      <c r="Z9" s="230"/>
      <c r="AA9" s="230"/>
    </row>
    <row r="10" spans="1:140" s="231" customFormat="1" ht="22.15" customHeight="1" x14ac:dyDescent="0.2">
      <c r="A10" s="271"/>
      <c r="B10" s="272"/>
      <c r="C10" s="272"/>
      <c r="D10" s="272"/>
      <c r="E10" s="272"/>
      <c r="F10" s="272"/>
      <c r="G10" s="272"/>
      <c r="H10" s="272"/>
      <c r="I10" s="272"/>
      <c r="J10" s="272"/>
      <c r="K10" s="272"/>
      <c r="L10" s="272"/>
      <c r="M10" s="272"/>
      <c r="N10" s="272"/>
      <c r="O10" s="244"/>
      <c r="P10" s="244"/>
      <c r="Q10" s="244"/>
      <c r="R10" s="244"/>
      <c r="S10" s="244"/>
      <c r="T10" s="244"/>
      <c r="U10" s="244"/>
      <c r="V10" s="244"/>
      <c r="W10" s="230"/>
      <c r="X10" s="230"/>
      <c r="Y10" s="230"/>
      <c r="Z10" s="230"/>
      <c r="AA10" s="230"/>
    </row>
    <row r="11" spans="1:140" s="231" customFormat="1" ht="22.15" customHeight="1" x14ac:dyDescent="0.2">
      <c r="A11" s="271"/>
      <c r="B11" s="272"/>
      <c r="C11" s="272"/>
      <c r="D11" s="272"/>
      <c r="E11" s="272"/>
      <c r="F11" s="272"/>
      <c r="G11" s="272"/>
      <c r="H11" s="272"/>
      <c r="I11" s="272"/>
      <c r="J11" s="272"/>
      <c r="K11" s="272"/>
      <c r="L11" s="272"/>
      <c r="M11" s="272"/>
      <c r="N11" s="272"/>
      <c r="O11" s="244"/>
      <c r="P11" s="244"/>
      <c r="Q11" s="244"/>
      <c r="R11" s="244"/>
      <c r="S11" s="244"/>
      <c r="T11" s="244"/>
      <c r="U11" s="244"/>
      <c r="V11" s="244"/>
      <c r="W11" s="230"/>
      <c r="X11" s="230"/>
      <c r="Y11" s="230"/>
      <c r="Z11" s="230"/>
      <c r="AA11" s="230"/>
    </row>
    <row r="12" spans="1:140" s="231" customFormat="1" ht="22.15" customHeight="1" x14ac:dyDescent="0.2">
      <c r="A12" s="271"/>
      <c r="B12" s="272"/>
      <c r="C12" s="272"/>
      <c r="D12" s="272"/>
      <c r="E12" s="272"/>
      <c r="F12" s="272"/>
      <c r="G12" s="272"/>
      <c r="H12" s="272"/>
      <c r="I12" s="272"/>
      <c r="J12" s="272"/>
      <c r="K12" s="272"/>
      <c r="L12" s="272"/>
      <c r="M12" s="272"/>
      <c r="N12" s="272"/>
      <c r="O12" s="244"/>
      <c r="P12" s="244"/>
      <c r="Q12" s="244"/>
      <c r="R12" s="244"/>
      <c r="S12" s="244"/>
      <c r="T12" s="244"/>
      <c r="U12" s="244"/>
      <c r="V12" s="244"/>
      <c r="W12" s="230"/>
      <c r="X12" s="230"/>
      <c r="Y12" s="230"/>
      <c r="Z12" s="230"/>
      <c r="AA12" s="230"/>
    </row>
    <row r="13" spans="1:140" s="231" customFormat="1" ht="22.15" customHeight="1" x14ac:dyDescent="0.2">
      <c r="A13" s="271"/>
      <c r="B13" s="272" t="s">
        <v>303</v>
      </c>
      <c r="C13" s="272"/>
      <c r="D13" s="272"/>
      <c r="E13" s="272"/>
      <c r="F13" s="272"/>
      <c r="G13" s="272"/>
      <c r="H13" s="272"/>
      <c r="I13" s="272"/>
      <c r="J13" s="272"/>
      <c r="K13" s="272"/>
      <c r="L13" s="272"/>
      <c r="M13" s="272"/>
      <c r="N13" s="272"/>
      <c r="O13" s="244"/>
      <c r="P13" s="244"/>
      <c r="Q13" s="244"/>
      <c r="R13" s="244"/>
      <c r="S13" s="244"/>
      <c r="T13" s="244"/>
      <c r="U13" s="244"/>
      <c r="V13" s="244"/>
      <c r="W13" s="230"/>
      <c r="X13" s="230"/>
      <c r="Y13" s="230"/>
      <c r="Z13" s="230"/>
      <c r="AA13" s="230"/>
    </row>
    <row r="14" spans="1:140" s="231" customFormat="1" ht="22.15" customHeight="1" x14ac:dyDescent="0.2">
      <c r="A14" s="271"/>
      <c r="B14" s="273"/>
      <c r="C14" s="273"/>
      <c r="D14" s="273"/>
      <c r="E14" s="273"/>
      <c r="F14" s="273"/>
      <c r="G14" s="273"/>
      <c r="H14" s="273"/>
      <c r="I14" s="273"/>
      <c r="J14" s="273"/>
      <c r="K14" s="273"/>
      <c r="L14" s="273"/>
      <c r="M14" s="273"/>
      <c r="N14" s="273"/>
      <c r="O14" s="244"/>
      <c r="P14" s="244"/>
      <c r="Q14" s="244"/>
      <c r="R14" s="244"/>
      <c r="S14" s="244"/>
      <c r="T14" s="244"/>
      <c r="U14" s="244"/>
      <c r="V14" s="244"/>
      <c r="W14" s="230"/>
      <c r="X14" s="230"/>
      <c r="Y14" s="230"/>
      <c r="Z14" s="230"/>
      <c r="AA14" s="230"/>
    </row>
    <row r="15" spans="1:140" s="231" customFormat="1" ht="22.15" customHeight="1" x14ac:dyDescent="0.2">
      <c r="A15" s="271"/>
      <c r="B15" s="272" t="s">
        <v>304</v>
      </c>
      <c r="C15" s="273"/>
      <c r="D15" s="273"/>
      <c r="E15" s="273"/>
      <c r="F15" s="273"/>
      <c r="G15" s="273"/>
      <c r="H15" s="273"/>
      <c r="I15" s="273"/>
      <c r="J15" s="273"/>
      <c r="K15" s="273"/>
      <c r="L15" s="273"/>
      <c r="M15" s="273"/>
      <c r="N15" s="273"/>
      <c r="O15" s="244"/>
      <c r="P15" s="244"/>
      <c r="Q15" s="244"/>
      <c r="R15" s="244"/>
      <c r="S15" s="244"/>
      <c r="T15" s="244"/>
      <c r="U15" s="244"/>
      <c r="V15" s="244"/>
      <c r="W15" s="230"/>
      <c r="X15" s="230"/>
      <c r="Y15" s="230"/>
      <c r="Z15" s="230"/>
      <c r="AA15" s="230"/>
    </row>
    <row r="16" spans="1:140" s="231" customFormat="1" ht="22.15" customHeight="1" x14ac:dyDescent="0.2">
      <c r="A16" s="271"/>
      <c r="B16" s="273"/>
      <c r="C16" s="273"/>
      <c r="D16" s="273"/>
      <c r="E16" s="273"/>
      <c r="F16" s="273"/>
      <c r="G16" s="273"/>
      <c r="H16" s="273"/>
      <c r="I16" s="273"/>
      <c r="J16" s="273"/>
      <c r="K16" s="273"/>
      <c r="L16" s="273"/>
      <c r="M16" s="273"/>
      <c r="N16" s="273"/>
      <c r="O16" s="244"/>
      <c r="P16" s="244"/>
      <c r="Q16" s="244"/>
      <c r="R16" s="244"/>
      <c r="S16" s="244"/>
      <c r="T16" s="244"/>
      <c r="U16" s="244"/>
      <c r="V16" s="244"/>
      <c r="W16" s="230"/>
      <c r="X16" s="230"/>
      <c r="Y16" s="230"/>
      <c r="Z16" s="230"/>
      <c r="AA16" s="230"/>
    </row>
    <row r="17" spans="1:140" ht="43.15" customHeight="1" x14ac:dyDescent="0.2">
      <c r="A17" s="9"/>
      <c r="B17" s="274" t="s">
        <v>305</v>
      </c>
      <c r="C17" s="274"/>
      <c r="D17" s="9"/>
      <c r="E17" s="9"/>
      <c r="F17" s="9"/>
      <c r="G17" s="9"/>
      <c r="H17" s="275"/>
      <c r="I17" s="275"/>
      <c r="J17" s="9"/>
      <c r="K17" s="22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row>
    <row r="18" spans="1:140" ht="22.15" customHeight="1" x14ac:dyDescent="0.2">
      <c r="A18" s="232"/>
      <c r="B18" s="2"/>
      <c r="C18" s="232"/>
      <c r="D18" s="232"/>
      <c r="E18" s="232"/>
      <c r="F18" s="2"/>
      <c r="G18" s="232"/>
      <c r="H18" s="232"/>
      <c r="I18" s="232"/>
      <c r="J18" s="232"/>
      <c r="K18" s="232"/>
      <c r="L18" s="232"/>
      <c r="M18" s="232"/>
      <c r="N18" s="232"/>
      <c r="O18" s="232"/>
      <c r="P18" s="232"/>
      <c r="Q18" s="232"/>
      <c r="R18" s="232"/>
      <c r="S18" s="232"/>
      <c r="T18" s="232"/>
      <c r="U18" s="232"/>
      <c r="V18" s="232"/>
      <c r="W18" s="232"/>
      <c r="X18" s="232"/>
      <c r="Y18" s="232"/>
      <c r="Z18" s="232"/>
      <c r="AA18" s="4"/>
      <c r="AB18" s="13"/>
      <c r="AC18" s="13"/>
      <c r="AD18" s="13"/>
      <c r="AE18" s="13"/>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row>
    <row r="19" spans="1:140" ht="31.9" customHeight="1" x14ac:dyDescent="0.7">
      <c r="A19" s="232"/>
      <c r="B19" s="233">
        <v>1</v>
      </c>
      <c r="C19" s="234" t="s">
        <v>306</v>
      </c>
      <c r="D19" s="232"/>
      <c r="E19" s="2"/>
      <c r="F19" s="232"/>
      <c r="G19" s="232"/>
      <c r="H19" s="232"/>
      <c r="I19" s="232"/>
      <c r="J19" s="232"/>
      <c r="K19" s="232"/>
      <c r="L19" s="232"/>
      <c r="M19" s="232"/>
      <c r="N19" s="232"/>
      <c r="O19" s="232"/>
      <c r="P19" s="232"/>
      <c r="Q19" s="232"/>
      <c r="R19" s="232"/>
      <c r="S19" s="232"/>
      <c r="T19" s="232"/>
      <c r="U19" s="232"/>
      <c r="V19" s="232"/>
      <c r="W19" s="232"/>
      <c r="X19" s="232"/>
      <c r="Y19" s="232"/>
      <c r="Z19" s="235"/>
      <c r="AA19" s="236"/>
      <c r="AB19" s="237"/>
      <c r="AC19" s="237"/>
      <c r="AD19" s="237"/>
      <c r="AE19" s="237"/>
      <c r="AF19" s="238"/>
      <c r="AG19" s="238"/>
      <c r="AH19" s="238"/>
      <c r="AI19" s="238"/>
      <c r="AJ19" s="238"/>
      <c r="AK19" s="238"/>
      <c r="AL19" s="238"/>
      <c r="AM19" s="238"/>
      <c r="AN19" s="238"/>
      <c r="AO19" s="238"/>
      <c r="AP19" s="238"/>
      <c r="AQ19" s="238"/>
      <c r="AR19" s="238"/>
      <c r="AS19" s="238"/>
      <c r="AT19" s="238"/>
      <c r="AU19" s="238"/>
      <c r="AV19" s="238"/>
      <c r="AW19" s="238"/>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row>
    <row r="20" spans="1:140" ht="25.15" customHeight="1" x14ac:dyDescent="0.25">
      <c r="A20" s="232"/>
      <c r="B20" s="239"/>
      <c r="C20" s="232" t="s">
        <v>307</v>
      </c>
      <c r="D20" s="232"/>
      <c r="E20" s="232"/>
      <c r="F20" s="232"/>
      <c r="G20" s="232"/>
      <c r="H20" s="232"/>
      <c r="I20" s="232"/>
      <c r="J20" s="232"/>
      <c r="K20" s="232"/>
      <c r="L20" s="232"/>
      <c r="M20" s="232"/>
      <c r="N20" s="232"/>
      <c r="O20" s="232"/>
      <c r="P20" s="232"/>
      <c r="Q20" s="232"/>
      <c r="R20" s="232"/>
      <c r="S20" s="232"/>
      <c r="T20" s="232"/>
      <c r="U20" s="232"/>
      <c r="V20" s="232"/>
      <c r="W20" s="232"/>
      <c r="X20" s="232"/>
      <c r="Y20" s="232"/>
      <c r="Z20" s="235"/>
      <c r="AA20" s="236"/>
      <c r="AB20" s="237"/>
      <c r="AC20" s="237"/>
      <c r="AD20" s="237"/>
      <c r="AE20" s="237"/>
      <c r="AF20" s="238"/>
      <c r="AG20" s="238"/>
      <c r="AH20" s="238"/>
      <c r="AI20" s="238"/>
      <c r="AJ20" s="238"/>
      <c r="AK20" s="238"/>
      <c r="AL20" s="238"/>
      <c r="AM20" s="238"/>
      <c r="AN20" s="238"/>
      <c r="AO20" s="238"/>
      <c r="AP20" s="238"/>
      <c r="AQ20" s="238"/>
      <c r="AR20" s="238"/>
      <c r="AS20" s="238"/>
      <c r="AT20" s="238"/>
      <c r="AU20" s="238"/>
      <c r="AV20" s="238"/>
      <c r="AW20" s="238"/>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row>
    <row r="21" spans="1:140" ht="21" customHeight="1" x14ac:dyDescent="0.25">
      <c r="A21" s="232"/>
      <c r="B21" s="240"/>
      <c r="C21" s="2"/>
      <c r="D21" s="232"/>
      <c r="E21" s="232"/>
      <c r="F21" s="232"/>
      <c r="G21" s="232"/>
      <c r="H21" s="232"/>
      <c r="I21" s="232"/>
      <c r="J21" s="232"/>
      <c r="K21" s="232"/>
      <c r="L21" s="232"/>
      <c r="M21" s="232"/>
      <c r="N21" s="232"/>
      <c r="O21" s="232"/>
      <c r="P21" s="232"/>
      <c r="Q21" s="232"/>
      <c r="R21" s="232"/>
      <c r="S21" s="232"/>
      <c r="T21" s="232"/>
      <c r="U21" s="232"/>
      <c r="V21" s="232"/>
      <c r="W21" s="232"/>
      <c r="X21" s="232"/>
      <c r="Y21" s="232"/>
      <c r="Z21" s="235"/>
      <c r="AA21" s="236"/>
      <c r="AB21" s="237"/>
      <c r="AC21" s="237"/>
      <c r="AD21" s="237"/>
      <c r="AE21" s="237"/>
      <c r="AF21" s="238"/>
      <c r="AG21" s="238"/>
      <c r="AH21" s="238"/>
      <c r="AI21" s="238"/>
      <c r="AJ21" s="238"/>
      <c r="AK21" s="238"/>
      <c r="AL21" s="238"/>
      <c r="AM21" s="238"/>
      <c r="AN21" s="238"/>
      <c r="AO21" s="238"/>
      <c r="AP21" s="238"/>
      <c r="AQ21" s="238"/>
      <c r="AR21" s="238"/>
      <c r="AS21" s="238"/>
      <c r="AT21" s="238"/>
      <c r="AU21" s="238"/>
      <c r="AV21" s="238"/>
      <c r="AW21" s="238"/>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row>
    <row r="22" spans="1:140" ht="28.9" customHeight="1" x14ac:dyDescent="0.7">
      <c r="A22" s="232"/>
      <c r="B22" s="233">
        <v>2</v>
      </c>
      <c r="C22" s="234" t="s">
        <v>308</v>
      </c>
      <c r="D22" s="232"/>
      <c r="E22" s="232"/>
      <c r="F22" s="232"/>
      <c r="G22" s="232"/>
      <c r="H22" s="232"/>
      <c r="I22" s="232"/>
      <c r="J22" s="232"/>
      <c r="K22" s="232"/>
      <c r="L22" s="232"/>
      <c r="M22" s="232"/>
      <c r="N22" s="232"/>
      <c r="O22" s="232"/>
      <c r="P22" s="232"/>
      <c r="Q22" s="232"/>
      <c r="R22" s="232"/>
      <c r="S22" s="232"/>
      <c r="T22" s="232"/>
      <c r="U22" s="232"/>
      <c r="V22" s="232"/>
      <c r="W22" s="232"/>
      <c r="X22" s="232"/>
      <c r="Y22" s="232"/>
      <c r="Z22" s="235"/>
      <c r="AA22" s="236"/>
      <c r="AB22" s="237"/>
      <c r="AC22" s="237"/>
      <c r="AD22" s="237"/>
      <c r="AE22" s="237"/>
      <c r="AF22" s="238"/>
      <c r="AG22" s="238"/>
      <c r="AH22" s="238"/>
      <c r="AI22" s="238"/>
      <c r="AJ22" s="238"/>
      <c r="AK22" s="238"/>
      <c r="AL22" s="238"/>
      <c r="AM22" s="238"/>
      <c r="AN22" s="238"/>
      <c r="AO22" s="238"/>
      <c r="AP22" s="238"/>
      <c r="AQ22" s="238"/>
      <c r="AR22" s="238"/>
      <c r="AS22" s="238"/>
      <c r="AT22" s="238"/>
      <c r="AU22" s="238"/>
      <c r="AV22" s="238"/>
      <c r="AW22" s="238"/>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row>
    <row r="23" spans="1:140" ht="25.15" customHeight="1" x14ac:dyDescent="0.25">
      <c r="A23" s="232"/>
      <c r="B23" s="239"/>
      <c r="C23" s="232" t="s">
        <v>309</v>
      </c>
      <c r="D23" s="232"/>
      <c r="E23" s="232"/>
      <c r="F23" s="232"/>
      <c r="G23" s="232"/>
      <c r="H23" s="232"/>
      <c r="I23" s="232"/>
      <c r="J23" s="232"/>
      <c r="K23" s="232"/>
      <c r="L23" s="232"/>
      <c r="M23" s="232"/>
      <c r="N23" s="232"/>
      <c r="O23" s="232"/>
      <c r="P23" s="232"/>
      <c r="Q23" s="232"/>
      <c r="R23" s="232"/>
      <c r="S23" s="232"/>
      <c r="T23" s="232"/>
      <c r="U23" s="232"/>
      <c r="V23" s="232"/>
      <c r="W23" s="232"/>
      <c r="X23" s="232"/>
      <c r="Y23" s="232"/>
      <c r="Z23" s="235"/>
      <c r="AA23" s="241"/>
      <c r="AB23" s="237"/>
      <c r="AC23" s="237"/>
      <c r="AD23" s="237"/>
      <c r="AE23" s="237"/>
      <c r="AF23" s="238"/>
      <c r="AG23" s="238"/>
      <c r="AH23" s="238"/>
      <c r="AI23" s="238"/>
      <c r="AJ23" s="238"/>
      <c r="AK23" s="238"/>
      <c r="AL23" s="238"/>
      <c r="AM23" s="238"/>
      <c r="AN23" s="238"/>
      <c r="AO23" s="238"/>
      <c r="AP23" s="238"/>
      <c r="AQ23" s="238"/>
      <c r="AR23" s="238"/>
      <c r="AS23" s="238"/>
      <c r="AT23" s="238"/>
      <c r="AU23" s="238"/>
      <c r="AV23" s="238"/>
      <c r="AW23" s="238"/>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row>
    <row r="24" spans="1:140" ht="25.15" customHeight="1" x14ac:dyDescent="0.25">
      <c r="A24" s="232"/>
      <c r="B24" s="240"/>
      <c r="C24" s="232"/>
      <c r="D24" s="232"/>
      <c r="E24" s="232"/>
      <c r="F24" s="232"/>
      <c r="G24" s="232"/>
      <c r="H24" s="232"/>
      <c r="I24" s="232"/>
      <c r="J24" s="232"/>
      <c r="K24" s="232"/>
      <c r="L24" s="232"/>
      <c r="M24" s="232"/>
      <c r="N24" s="232"/>
      <c r="O24" s="232"/>
      <c r="P24" s="232"/>
      <c r="Q24" s="232"/>
      <c r="R24" s="232"/>
      <c r="S24" s="232"/>
      <c r="T24" s="232"/>
      <c r="U24" s="232"/>
      <c r="V24" s="232"/>
      <c r="W24" s="232"/>
      <c r="X24" s="232"/>
      <c r="Y24" s="232"/>
      <c r="Z24" s="235"/>
      <c r="AA24" s="236"/>
      <c r="AB24" s="237"/>
      <c r="AC24" s="237"/>
      <c r="AD24" s="237"/>
      <c r="AE24" s="237"/>
      <c r="AF24" s="238"/>
      <c r="AG24" s="238"/>
      <c r="AH24" s="238"/>
      <c r="AI24" s="238"/>
      <c r="AJ24" s="238"/>
      <c r="AK24" s="238"/>
      <c r="AL24" s="238"/>
      <c r="AM24" s="238"/>
      <c r="AN24" s="238"/>
      <c r="AO24" s="238"/>
      <c r="AP24" s="238"/>
      <c r="AQ24" s="238"/>
      <c r="AR24" s="238"/>
      <c r="AS24" s="238"/>
      <c r="AT24" s="238"/>
      <c r="AU24" s="238"/>
      <c r="AV24" s="238"/>
      <c r="AW24" s="238"/>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row>
    <row r="25" spans="1:140" ht="25.15" customHeight="1" x14ac:dyDescent="0.7">
      <c r="A25" s="232"/>
      <c r="B25" s="233">
        <v>3</v>
      </c>
      <c r="C25" s="234" t="s">
        <v>310</v>
      </c>
      <c r="D25" s="232"/>
      <c r="E25" s="232"/>
      <c r="F25" s="232"/>
      <c r="G25" s="232"/>
      <c r="H25" s="232"/>
      <c r="I25" s="232"/>
      <c r="J25" s="232"/>
      <c r="K25" s="232"/>
      <c r="L25" s="232"/>
      <c r="M25" s="232"/>
      <c r="N25" s="232"/>
      <c r="O25" s="232"/>
      <c r="P25" s="232"/>
      <c r="Q25" s="232"/>
      <c r="R25" s="232"/>
      <c r="S25" s="232"/>
      <c r="T25" s="232"/>
      <c r="U25" s="232"/>
      <c r="V25" s="232"/>
      <c r="W25" s="232"/>
      <c r="X25" s="232"/>
      <c r="Y25" s="232"/>
      <c r="Z25" s="235"/>
      <c r="AA25" s="236"/>
      <c r="AB25" s="237"/>
      <c r="AC25" s="237"/>
      <c r="AD25" s="237"/>
      <c r="AE25" s="237"/>
      <c r="AF25" s="238"/>
      <c r="AG25" s="238"/>
      <c r="AH25" s="238"/>
      <c r="AI25" s="238"/>
      <c r="AJ25" s="238"/>
      <c r="AK25" s="238"/>
      <c r="AL25" s="238"/>
      <c r="AM25" s="238"/>
      <c r="AN25" s="238"/>
      <c r="AO25" s="238"/>
      <c r="AP25" s="238"/>
      <c r="AQ25" s="238"/>
      <c r="AR25" s="238"/>
      <c r="AS25" s="238"/>
      <c r="AT25" s="238"/>
      <c r="AU25" s="238"/>
      <c r="AV25" s="238"/>
      <c r="AW25" s="238"/>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row>
    <row r="26" spans="1:140" ht="25.15" customHeight="1" x14ac:dyDescent="0.25">
      <c r="A26" s="232"/>
      <c r="B26" s="239"/>
      <c r="C26" s="232" t="s">
        <v>311</v>
      </c>
      <c r="D26" s="232"/>
      <c r="E26" s="232"/>
      <c r="F26" s="232"/>
      <c r="G26" s="232"/>
      <c r="H26" s="232"/>
      <c r="I26" s="232"/>
      <c r="J26" s="232"/>
      <c r="K26" s="232"/>
      <c r="L26" s="232"/>
      <c r="M26" s="232"/>
      <c r="N26" s="232"/>
      <c r="O26" s="232"/>
      <c r="P26" s="232"/>
      <c r="Q26" s="232"/>
      <c r="R26" s="232"/>
      <c r="S26" s="232"/>
      <c r="T26" s="232"/>
      <c r="U26" s="232"/>
      <c r="V26" s="232"/>
      <c r="W26" s="232"/>
      <c r="X26" s="232"/>
      <c r="Y26" s="232"/>
      <c r="Z26" s="235"/>
      <c r="AA26" s="236"/>
      <c r="AB26" s="237"/>
      <c r="AC26" s="237"/>
      <c r="AD26" s="237"/>
      <c r="AE26" s="237"/>
      <c r="AF26" s="238"/>
      <c r="AG26" s="238"/>
      <c r="AH26" s="238"/>
      <c r="AI26" s="238"/>
      <c r="AJ26" s="238"/>
      <c r="AK26" s="238"/>
      <c r="AL26" s="238"/>
      <c r="AM26" s="238"/>
      <c r="AN26" s="238"/>
      <c r="AO26" s="238"/>
      <c r="AP26" s="238"/>
      <c r="AQ26" s="238"/>
      <c r="AR26" s="238"/>
      <c r="AS26" s="238"/>
      <c r="AT26" s="238"/>
      <c r="AU26" s="238"/>
      <c r="AV26" s="238"/>
      <c r="AW26" s="238"/>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row>
    <row r="27" spans="1:140" ht="22.15" customHeight="1" x14ac:dyDescent="0.25">
      <c r="A27" s="232"/>
      <c r="B27" s="240"/>
      <c r="C27" s="232"/>
      <c r="D27" s="232"/>
      <c r="E27" s="232"/>
      <c r="F27" s="232"/>
      <c r="G27" s="232"/>
      <c r="H27" s="232"/>
      <c r="I27" s="232"/>
      <c r="J27" s="232"/>
      <c r="K27" s="232"/>
      <c r="L27" s="232"/>
      <c r="M27" s="232"/>
      <c r="N27" s="232"/>
      <c r="O27" s="232"/>
      <c r="P27" s="232"/>
      <c r="Q27" s="232"/>
      <c r="R27" s="232"/>
      <c r="S27" s="232"/>
      <c r="T27" s="232"/>
      <c r="U27" s="232"/>
      <c r="V27" s="232"/>
      <c r="W27" s="232"/>
      <c r="X27" s="232"/>
      <c r="Y27" s="232"/>
      <c r="Z27" s="235"/>
      <c r="AA27" s="236"/>
      <c r="AB27" s="237"/>
      <c r="AC27" s="237"/>
      <c r="AD27" s="237"/>
      <c r="AE27" s="237"/>
      <c r="AF27" s="238"/>
      <c r="AG27" s="238"/>
      <c r="AH27" s="238"/>
      <c r="AI27" s="238"/>
      <c r="AJ27" s="238"/>
      <c r="AK27" s="238"/>
      <c r="AL27" s="238"/>
      <c r="AM27" s="238"/>
      <c r="AN27" s="238"/>
      <c r="AO27" s="238"/>
      <c r="AP27" s="238"/>
      <c r="AQ27" s="238"/>
      <c r="AR27" s="238"/>
      <c r="AS27" s="238"/>
      <c r="AT27" s="238"/>
      <c r="AU27" s="238"/>
      <c r="AV27" s="238"/>
      <c r="AW27" s="238"/>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row>
    <row r="28" spans="1:140" ht="25.9" customHeight="1" x14ac:dyDescent="0.7">
      <c r="A28" s="232"/>
      <c r="B28" s="242" t="s">
        <v>312</v>
      </c>
      <c r="C28" s="234" t="s">
        <v>313</v>
      </c>
      <c r="D28" s="232"/>
      <c r="E28" s="232"/>
      <c r="F28" s="232"/>
      <c r="G28" s="232"/>
      <c r="H28" s="232"/>
      <c r="I28" s="232"/>
      <c r="J28" s="232"/>
      <c r="K28" s="232"/>
      <c r="L28" s="232"/>
      <c r="M28" s="232"/>
      <c r="N28" s="232"/>
      <c r="O28" s="232"/>
      <c r="P28" s="232"/>
      <c r="Q28" s="232"/>
      <c r="R28" s="232"/>
      <c r="S28" s="232"/>
      <c r="T28" s="232"/>
      <c r="U28" s="232"/>
      <c r="V28" s="232"/>
      <c r="W28" s="232"/>
      <c r="X28" s="232"/>
      <c r="Y28" s="232"/>
      <c r="Z28" s="235"/>
      <c r="AA28" s="236"/>
      <c r="AB28" s="237"/>
      <c r="AC28" s="237"/>
      <c r="AD28" s="237"/>
      <c r="AE28" s="237"/>
      <c r="AF28" s="238"/>
      <c r="AG28" s="238"/>
      <c r="AH28" s="238"/>
      <c r="AI28" s="238"/>
      <c r="AJ28" s="238"/>
      <c r="AK28" s="238"/>
      <c r="AL28" s="238"/>
      <c r="AM28" s="238"/>
      <c r="AN28" s="238"/>
      <c r="AO28" s="238"/>
      <c r="AP28" s="238"/>
      <c r="AQ28" s="238"/>
      <c r="AR28" s="238"/>
      <c r="AS28" s="238"/>
      <c r="AT28" s="238"/>
      <c r="AU28" s="238"/>
      <c r="AV28" s="238"/>
      <c r="AW28" s="238"/>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row>
    <row r="29" spans="1:140" ht="22.15" customHeight="1" x14ac:dyDescent="0.25">
      <c r="A29" s="232"/>
      <c r="B29" s="2"/>
      <c r="C29" s="232" t="s">
        <v>314</v>
      </c>
      <c r="D29" s="232"/>
      <c r="E29" s="232"/>
      <c r="F29" s="232"/>
      <c r="G29" s="232"/>
      <c r="H29" s="232"/>
      <c r="I29" s="232"/>
      <c r="J29" s="232"/>
      <c r="K29" s="232"/>
      <c r="L29" s="232"/>
      <c r="M29" s="232"/>
      <c r="N29" s="232"/>
      <c r="O29" s="232"/>
      <c r="P29" s="232"/>
      <c r="Q29" s="232"/>
      <c r="R29" s="232"/>
      <c r="S29" s="232"/>
      <c r="T29" s="232"/>
      <c r="U29" s="232"/>
      <c r="V29" s="232"/>
      <c r="W29" s="232"/>
      <c r="X29" s="232"/>
      <c r="Y29" s="232"/>
      <c r="Z29" s="235"/>
      <c r="AA29" s="236"/>
      <c r="AB29" s="237"/>
      <c r="AC29" s="237"/>
      <c r="AD29" s="237"/>
      <c r="AE29" s="237"/>
      <c r="AF29" s="238"/>
      <c r="AG29" s="238"/>
      <c r="AH29" s="238"/>
      <c r="AI29" s="238"/>
      <c r="AJ29" s="238"/>
      <c r="AK29" s="238"/>
      <c r="AL29" s="238"/>
      <c r="AM29" s="238"/>
      <c r="AN29" s="238"/>
      <c r="AO29" s="238"/>
      <c r="AP29" s="238"/>
      <c r="AQ29" s="238"/>
      <c r="AR29" s="238"/>
      <c r="AS29" s="238"/>
      <c r="AT29" s="238"/>
      <c r="AU29" s="238"/>
      <c r="AV29" s="238"/>
      <c r="AW29" s="238"/>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row>
    <row r="30" spans="1:140" ht="22.15" customHeight="1" x14ac:dyDescent="0.25">
      <c r="A30" s="232"/>
      <c r="B30" s="232"/>
      <c r="C30" s="232"/>
      <c r="D30" s="232"/>
      <c r="E30" s="232"/>
      <c r="F30" s="232"/>
      <c r="G30" s="232"/>
      <c r="H30" s="232"/>
      <c r="I30" s="232"/>
      <c r="J30" s="232"/>
      <c r="K30" s="232"/>
      <c r="L30" s="232"/>
      <c r="M30" s="232"/>
      <c r="N30" s="232"/>
      <c r="O30" s="232"/>
      <c r="P30" s="232"/>
      <c r="Q30" s="232"/>
      <c r="R30" s="232"/>
      <c r="S30" s="232"/>
      <c r="T30" s="232"/>
      <c r="U30" s="232"/>
      <c r="V30" s="232"/>
      <c r="W30" s="232"/>
      <c r="X30" s="232"/>
      <c r="Y30" s="232"/>
      <c r="Z30" s="235"/>
      <c r="AA30" s="241"/>
      <c r="AB30" s="237"/>
      <c r="AC30" s="237"/>
      <c r="AD30" s="237"/>
      <c r="AE30" s="237"/>
      <c r="AF30" s="238"/>
      <c r="AG30" s="238"/>
      <c r="AH30" s="238"/>
      <c r="AI30" s="238"/>
      <c r="AJ30" s="238"/>
      <c r="AK30" s="238"/>
      <c r="AL30" s="238"/>
      <c r="AM30" s="238"/>
      <c r="AN30" s="238"/>
      <c r="AO30" s="238"/>
      <c r="AP30" s="238"/>
      <c r="AQ30" s="238"/>
      <c r="AR30" s="238"/>
      <c r="AS30" s="238"/>
      <c r="AT30" s="238"/>
      <c r="AU30" s="238"/>
      <c r="AV30" s="238"/>
      <c r="AW30" s="238"/>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row>
    <row r="31" spans="1:140" ht="22.15" customHeight="1" x14ac:dyDescent="0.25">
      <c r="A31" s="232"/>
      <c r="B31" s="232"/>
      <c r="C31" s="232"/>
      <c r="D31" s="232"/>
      <c r="E31" s="232"/>
      <c r="F31" s="232"/>
      <c r="G31" s="232"/>
      <c r="H31" s="232"/>
      <c r="I31" s="232"/>
      <c r="J31" s="232"/>
      <c r="K31" s="232"/>
      <c r="L31" s="232"/>
      <c r="M31" s="232"/>
      <c r="N31" s="232"/>
      <c r="O31" s="232"/>
      <c r="P31" s="232"/>
      <c r="Q31" s="232"/>
      <c r="R31" s="232"/>
      <c r="S31" s="232"/>
      <c r="T31" s="232"/>
      <c r="U31" s="232"/>
      <c r="V31" s="232"/>
      <c r="W31" s="232"/>
      <c r="X31" s="232"/>
      <c r="Y31" s="232"/>
      <c r="Z31" s="235"/>
      <c r="AA31" s="236"/>
      <c r="AB31" s="237"/>
      <c r="AC31" s="237"/>
      <c r="AD31" s="237"/>
      <c r="AE31" s="237"/>
      <c r="AF31" s="238"/>
      <c r="AG31" s="238"/>
      <c r="AH31" s="238"/>
      <c r="AI31" s="238"/>
      <c r="AJ31" s="238"/>
      <c r="AK31" s="238"/>
      <c r="AL31" s="238"/>
      <c r="AM31" s="238"/>
      <c r="AN31" s="238"/>
      <c r="AO31" s="238"/>
      <c r="AP31" s="238"/>
      <c r="AQ31" s="238"/>
      <c r="AR31" s="238"/>
      <c r="AS31" s="238"/>
      <c r="AT31" s="238"/>
      <c r="AU31" s="238"/>
      <c r="AV31" s="238"/>
      <c r="AW31" s="238"/>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row>
    <row r="32" spans="1:140" ht="22.15" customHeight="1" x14ac:dyDescent="0.25">
      <c r="A32" s="232"/>
      <c r="B32" s="232"/>
      <c r="C32" s="232"/>
      <c r="D32" s="232"/>
      <c r="E32" s="232"/>
      <c r="F32" s="232"/>
      <c r="G32" s="232"/>
      <c r="H32" s="232"/>
      <c r="I32" s="232"/>
      <c r="J32" s="232"/>
      <c r="K32" s="232"/>
      <c r="L32" s="232"/>
      <c r="M32" s="232"/>
      <c r="N32" s="232"/>
      <c r="O32" s="232"/>
      <c r="P32" s="232"/>
      <c r="Q32" s="232"/>
      <c r="R32" s="232"/>
      <c r="S32" s="232"/>
      <c r="T32" s="232"/>
      <c r="U32" s="232"/>
      <c r="V32" s="232"/>
      <c r="W32" s="232"/>
      <c r="X32" s="232"/>
      <c r="Y32" s="232"/>
      <c r="Z32" s="235"/>
      <c r="AA32" s="236"/>
      <c r="AB32" s="237"/>
      <c r="AC32" s="237"/>
      <c r="AD32" s="237"/>
      <c r="AE32" s="237"/>
      <c r="AF32" s="238"/>
      <c r="AG32" s="238"/>
      <c r="AH32" s="238"/>
      <c r="AI32" s="238"/>
      <c r="AJ32" s="238"/>
      <c r="AK32" s="238"/>
      <c r="AL32" s="238"/>
      <c r="AM32" s="238"/>
      <c r="AN32" s="238"/>
      <c r="AO32" s="238"/>
      <c r="AP32" s="238"/>
      <c r="AQ32" s="238"/>
      <c r="AR32" s="238"/>
      <c r="AS32" s="238"/>
      <c r="AT32" s="238"/>
      <c r="AU32" s="238"/>
      <c r="AV32" s="238"/>
      <c r="AW32" s="238"/>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row>
    <row r="33" spans="1:140" ht="22.15" customHeight="1" x14ac:dyDescent="0.25">
      <c r="A33" s="232"/>
      <c r="B33" s="232"/>
      <c r="C33" s="232"/>
      <c r="D33" s="232"/>
      <c r="E33" s="232"/>
      <c r="F33" s="232"/>
      <c r="G33" s="232"/>
      <c r="H33" s="232"/>
      <c r="I33" s="232"/>
      <c r="J33" s="232"/>
      <c r="K33" s="232"/>
      <c r="L33" s="232"/>
      <c r="M33" s="232"/>
      <c r="N33" s="232"/>
      <c r="O33" s="232"/>
      <c r="P33" s="232"/>
      <c r="Q33" s="232"/>
      <c r="R33" s="232"/>
      <c r="S33" s="232"/>
      <c r="T33" s="232"/>
      <c r="U33" s="232"/>
      <c r="V33" s="232"/>
      <c r="W33" s="232"/>
      <c r="X33" s="232"/>
      <c r="Y33" s="232"/>
      <c r="Z33" s="235"/>
      <c r="AA33" s="236"/>
      <c r="AB33" s="237"/>
      <c r="AC33" s="237"/>
      <c r="AD33" s="237"/>
      <c r="AE33" s="237"/>
      <c r="AF33" s="238"/>
      <c r="AG33" s="238"/>
      <c r="AH33" s="238"/>
      <c r="AI33" s="238"/>
      <c r="AJ33" s="238"/>
      <c r="AK33" s="238"/>
      <c r="AL33" s="238"/>
      <c r="AM33" s="238"/>
      <c r="AN33" s="238"/>
      <c r="AO33" s="238"/>
      <c r="AP33" s="238"/>
      <c r="AQ33" s="238"/>
      <c r="AR33" s="238"/>
      <c r="AS33" s="238"/>
      <c r="AT33" s="238"/>
      <c r="AU33" s="238"/>
      <c r="AV33" s="238"/>
      <c r="AW33" s="238"/>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row>
    <row r="34" spans="1:140" ht="22.15" customHeight="1" x14ac:dyDescent="0.25">
      <c r="A34" s="232"/>
      <c r="B34" s="243"/>
      <c r="C34" s="232"/>
      <c r="D34" s="232"/>
      <c r="E34" s="232"/>
      <c r="F34" s="232"/>
      <c r="G34" s="232"/>
      <c r="H34" s="232"/>
      <c r="I34" s="232"/>
      <c r="J34" s="232"/>
      <c r="K34" s="232"/>
      <c r="L34" s="232"/>
      <c r="M34" s="232"/>
      <c r="N34" s="232"/>
      <c r="O34" s="232"/>
      <c r="P34" s="232"/>
      <c r="Q34" s="232"/>
      <c r="R34" s="232"/>
      <c r="S34" s="232"/>
      <c r="T34" s="232"/>
      <c r="U34" s="232"/>
      <c r="V34" s="232"/>
      <c r="W34" s="232"/>
      <c r="X34" s="232"/>
      <c r="Y34" s="232"/>
      <c r="Z34" s="235"/>
      <c r="AA34" s="236"/>
      <c r="AB34" s="237"/>
      <c r="AC34" s="237"/>
      <c r="AD34" s="237"/>
      <c r="AE34" s="237"/>
      <c r="AF34" s="238"/>
      <c r="AG34" s="238"/>
      <c r="AH34" s="238"/>
      <c r="AI34" s="238"/>
      <c r="AJ34" s="238"/>
      <c r="AK34" s="238"/>
      <c r="AL34" s="238"/>
      <c r="AM34" s="238"/>
      <c r="AN34" s="238"/>
      <c r="AO34" s="238"/>
      <c r="AP34" s="238"/>
      <c r="AQ34" s="238"/>
      <c r="AR34" s="238"/>
      <c r="AS34" s="238"/>
      <c r="AT34" s="238"/>
      <c r="AU34" s="238"/>
      <c r="AV34" s="238"/>
      <c r="AW34" s="238"/>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row>
    <row r="35" spans="1:140" ht="22.15" customHeight="1" x14ac:dyDescent="0.25">
      <c r="A35" s="232"/>
      <c r="B35" s="232"/>
      <c r="C35" s="232"/>
      <c r="D35" s="232"/>
      <c r="E35" s="232"/>
      <c r="F35" s="232"/>
      <c r="G35" s="232"/>
      <c r="H35" s="232"/>
      <c r="I35" s="232"/>
      <c r="J35" s="232"/>
      <c r="K35" s="232"/>
      <c r="L35" s="232"/>
      <c r="M35" s="232"/>
      <c r="N35" s="232"/>
      <c r="O35" s="232"/>
      <c r="P35" s="232"/>
      <c r="Q35" s="232"/>
      <c r="R35" s="232"/>
      <c r="S35" s="232"/>
      <c r="T35" s="232"/>
      <c r="U35" s="232"/>
      <c r="V35" s="232"/>
      <c r="W35" s="232"/>
      <c r="X35" s="232"/>
      <c r="Y35" s="232"/>
      <c r="Z35" s="235"/>
      <c r="AA35" s="241"/>
      <c r="AB35" s="237"/>
      <c r="AC35" s="237"/>
      <c r="AD35" s="237"/>
      <c r="AE35" s="237"/>
      <c r="AF35" s="238"/>
      <c r="AG35" s="238"/>
      <c r="AH35" s="238"/>
      <c r="AI35" s="238"/>
      <c r="AJ35" s="238"/>
      <c r="AK35" s="238"/>
      <c r="AL35" s="238"/>
      <c r="AM35" s="238"/>
      <c r="AN35" s="238"/>
      <c r="AO35" s="238"/>
      <c r="AP35" s="238"/>
      <c r="AQ35" s="238"/>
      <c r="AR35" s="238"/>
      <c r="AS35" s="238"/>
      <c r="AT35" s="238"/>
      <c r="AU35" s="238"/>
      <c r="AV35" s="238"/>
      <c r="AW35" s="238"/>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row>
    <row r="36" spans="1:140" ht="22.15" customHeight="1" x14ac:dyDescent="0.25">
      <c r="A36" s="232"/>
      <c r="B36" s="232"/>
      <c r="C36" s="232"/>
      <c r="D36" s="232"/>
      <c r="E36" s="232"/>
      <c r="F36" s="232"/>
      <c r="G36" s="232"/>
      <c r="H36" s="232"/>
      <c r="I36" s="232"/>
      <c r="J36" s="232"/>
      <c r="K36" s="232"/>
      <c r="L36" s="232"/>
      <c r="M36" s="232"/>
      <c r="N36" s="232"/>
      <c r="O36" s="232"/>
      <c r="P36" s="232"/>
      <c r="Q36" s="232"/>
      <c r="R36" s="232"/>
      <c r="S36" s="232"/>
      <c r="T36" s="232"/>
      <c r="U36" s="232"/>
      <c r="V36" s="232"/>
      <c r="W36" s="232"/>
      <c r="X36" s="232"/>
      <c r="Y36" s="232"/>
      <c r="Z36" s="235"/>
      <c r="AA36" s="236"/>
      <c r="AB36" s="237"/>
      <c r="AC36" s="237"/>
      <c r="AD36" s="237"/>
      <c r="AE36" s="237"/>
      <c r="AF36" s="238"/>
      <c r="AG36" s="238"/>
      <c r="AH36" s="238"/>
      <c r="AI36" s="238"/>
      <c r="AJ36" s="238"/>
      <c r="AK36" s="238"/>
      <c r="AL36" s="238"/>
      <c r="AM36" s="238"/>
      <c r="AN36" s="238"/>
      <c r="AO36" s="238"/>
      <c r="AP36" s="238"/>
      <c r="AQ36" s="238"/>
      <c r="AR36" s="238"/>
      <c r="AS36" s="238"/>
      <c r="AT36" s="238"/>
      <c r="AU36" s="238"/>
      <c r="AV36" s="238"/>
      <c r="AW36" s="238"/>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row>
    <row r="37" spans="1:140" ht="22.15" customHeight="1" x14ac:dyDescent="0.25">
      <c r="A37" s="232"/>
      <c r="B37" s="232"/>
      <c r="C37" s="232"/>
      <c r="D37" s="232"/>
      <c r="E37" s="232"/>
      <c r="F37" s="232"/>
      <c r="G37" s="232"/>
      <c r="H37" s="232"/>
      <c r="I37" s="232"/>
      <c r="J37" s="232"/>
      <c r="K37" s="232"/>
      <c r="L37" s="232"/>
      <c r="M37" s="232"/>
      <c r="N37" s="232"/>
      <c r="O37" s="232"/>
      <c r="P37" s="232"/>
      <c r="Q37" s="232"/>
      <c r="R37" s="232"/>
      <c r="S37" s="232"/>
      <c r="T37" s="232"/>
      <c r="U37" s="232"/>
      <c r="V37" s="232"/>
      <c r="W37" s="232"/>
      <c r="X37" s="232"/>
      <c r="Y37" s="232"/>
      <c r="Z37" s="235"/>
      <c r="AA37" s="236"/>
      <c r="AB37" s="237"/>
      <c r="AC37" s="237"/>
      <c r="AD37" s="237"/>
      <c r="AE37" s="237"/>
      <c r="AF37" s="238"/>
      <c r="AG37" s="238"/>
      <c r="AH37" s="238"/>
      <c r="AI37" s="238"/>
      <c r="AJ37" s="238"/>
      <c r="AK37" s="238"/>
      <c r="AL37" s="238"/>
      <c r="AM37" s="238"/>
      <c r="AN37" s="238"/>
      <c r="AO37" s="238"/>
      <c r="AP37" s="238"/>
      <c r="AQ37" s="238"/>
      <c r="AR37" s="238"/>
      <c r="AS37" s="238"/>
      <c r="AT37" s="238"/>
      <c r="AU37" s="238"/>
      <c r="AV37" s="238"/>
      <c r="AW37" s="238"/>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row>
    <row r="38" spans="1:140" ht="22.15" customHeight="1" x14ac:dyDescent="0.25">
      <c r="A38" s="232"/>
      <c r="B38" s="232"/>
      <c r="C38" s="232"/>
      <c r="D38" s="232"/>
      <c r="E38" s="232"/>
      <c r="F38" s="232"/>
      <c r="G38" s="232"/>
      <c r="H38" s="232"/>
      <c r="I38" s="232"/>
      <c r="J38" s="232"/>
      <c r="K38" s="232"/>
      <c r="L38" s="232"/>
      <c r="M38" s="232"/>
      <c r="N38" s="232"/>
      <c r="O38" s="232"/>
      <c r="P38" s="232"/>
      <c r="Q38" s="232"/>
      <c r="R38" s="232"/>
      <c r="S38" s="232"/>
      <c r="T38" s="232"/>
      <c r="U38" s="232"/>
      <c r="V38" s="232"/>
      <c r="W38" s="232"/>
      <c r="X38" s="232"/>
      <c r="Y38" s="232"/>
      <c r="Z38" s="235"/>
      <c r="AA38" s="236"/>
      <c r="AB38" s="237"/>
      <c r="AC38" s="237"/>
      <c r="AD38" s="237"/>
      <c r="AE38" s="237"/>
      <c r="AF38" s="238"/>
      <c r="AG38" s="238"/>
      <c r="AH38" s="238"/>
      <c r="AI38" s="238"/>
      <c r="AJ38" s="238"/>
      <c r="AK38" s="238"/>
      <c r="AL38" s="238"/>
      <c r="AM38" s="238"/>
      <c r="AN38" s="238"/>
      <c r="AO38" s="238"/>
      <c r="AP38" s="238"/>
      <c r="AQ38" s="238"/>
      <c r="AR38" s="238"/>
      <c r="AS38" s="238"/>
      <c r="AT38" s="238"/>
      <c r="AU38" s="238"/>
      <c r="AV38" s="238"/>
      <c r="AW38" s="238"/>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row>
    <row r="39" spans="1:140" ht="22.15" customHeight="1" x14ac:dyDescent="0.25">
      <c r="A39" s="232"/>
      <c r="B39" s="243"/>
      <c r="C39" s="232"/>
      <c r="D39" s="232"/>
      <c r="E39" s="232"/>
      <c r="F39" s="232"/>
      <c r="G39" s="232"/>
      <c r="H39" s="232"/>
      <c r="I39" s="232"/>
      <c r="J39" s="232"/>
      <c r="K39" s="232"/>
      <c r="L39" s="232"/>
      <c r="M39" s="232"/>
      <c r="N39" s="232"/>
      <c r="O39" s="232"/>
      <c r="P39" s="232"/>
      <c r="Q39" s="232"/>
      <c r="R39" s="232"/>
      <c r="S39" s="232"/>
      <c r="T39" s="232"/>
      <c r="U39" s="232"/>
      <c r="V39" s="232"/>
      <c r="W39" s="232"/>
      <c r="X39" s="232"/>
      <c r="Y39" s="232"/>
      <c r="Z39" s="235"/>
      <c r="AA39" s="236"/>
      <c r="AB39" s="237"/>
      <c r="AC39" s="237"/>
      <c r="AD39" s="237"/>
      <c r="AE39" s="237"/>
      <c r="AF39" s="238"/>
      <c r="AG39" s="238"/>
      <c r="AH39" s="238"/>
      <c r="AI39" s="238"/>
      <c r="AJ39" s="238"/>
      <c r="AK39" s="238"/>
      <c r="AL39" s="238"/>
      <c r="AM39" s="238"/>
      <c r="AN39" s="238"/>
      <c r="AO39" s="238"/>
      <c r="AP39" s="238"/>
      <c r="AQ39" s="238"/>
      <c r="AR39" s="238"/>
      <c r="AS39" s="238"/>
      <c r="AT39" s="238"/>
      <c r="AU39" s="238"/>
      <c r="AV39" s="238"/>
      <c r="AW39" s="238"/>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row>
    <row r="40" spans="1:140" ht="22.15" customHeight="1" x14ac:dyDescent="0.25">
      <c r="A40" s="232"/>
      <c r="B40" s="232"/>
      <c r="C40" s="232"/>
      <c r="D40" s="232"/>
      <c r="E40" s="232"/>
      <c r="F40" s="232"/>
      <c r="G40" s="232"/>
      <c r="H40" s="232"/>
      <c r="I40" s="232"/>
      <c r="J40" s="232"/>
      <c r="K40" s="232"/>
      <c r="L40" s="232"/>
      <c r="M40" s="232"/>
      <c r="N40" s="232"/>
      <c r="O40" s="232"/>
      <c r="P40" s="232"/>
      <c r="Q40" s="232"/>
      <c r="R40" s="232"/>
      <c r="S40" s="232"/>
      <c r="T40" s="232"/>
      <c r="U40" s="232"/>
      <c r="V40" s="232"/>
      <c r="W40" s="232"/>
      <c r="X40" s="232"/>
      <c r="Y40" s="232"/>
      <c r="Z40" s="235"/>
      <c r="AA40" s="241"/>
      <c r="AB40" s="237"/>
      <c r="AC40" s="237"/>
      <c r="AD40" s="237"/>
      <c r="AE40" s="237"/>
      <c r="AF40" s="238"/>
      <c r="AG40" s="238"/>
      <c r="AH40" s="238"/>
      <c r="AI40" s="238"/>
      <c r="AJ40" s="238"/>
      <c r="AK40" s="238"/>
      <c r="AL40" s="238"/>
      <c r="AM40" s="238"/>
      <c r="AN40" s="238"/>
      <c r="AO40" s="238"/>
      <c r="AP40" s="238"/>
      <c r="AQ40" s="238"/>
      <c r="AR40" s="238"/>
      <c r="AS40" s="238"/>
      <c r="AT40" s="238"/>
      <c r="AU40" s="238"/>
      <c r="AV40" s="238"/>
      <c r="AW40" s="238"/>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row>
    <row r="41" spans="1:140" ht="22.15" customHeight="1" x14ac:dyDescent="0.25">
      <c r="A41" s="232"/>
      <c r="B41" s="232"/>
      <c r="C41" s="232"/>
      <c r="D41" s="232"/>
      <c r="E41" s="232"/>
      <c r="F41" s="232"/>
      <c r="G41" s="232"/>
      <c r="H41" s="232"/>
      <c r="I41" s="232"/>
      <c r="J41" s="232"/>
      <c r="K41" s="232"/>
      <c r="L41" s="232"/>
      <c r="M41" s="232"/>
      <c r="N41" s="232"/>
      <c r="O41" s="232"/>
      <c r="P41" s="232"/>
      <c r="Q41" s="232"/>
      <c r="R41" s="232"/>
      <c r="S41" s="232"/>
      <c r="T41" s="232"/>
      <c r="U41" s="232"/>
      <c r="V41" s="232"/>
      <c r="W41" s="232"/>
      <c r="X41" s="232"/>
      <c r="Y41" s="232"/>
      <c r="Z41" s="235"/>
      <c r="AA41" s="236"/>
      <c r="AB41" s="237"/>
      <c r="AC41" s="237"/>
      <c r="AD41" s="237"/>
      <c r="AE41" s="237"/>
      <c r="AF41" s="238"/>
      <c r="AG41" s="238"/>
      <c r="AH41" s="238"/>
      <c r="AI41" s="238"/>
      <c r="AJ41" s="238"/>
      <c r="AK41" s="238"/>
      <c r="AL41" s="238"/>
      <c r="AM41" s="238"/>
      <c r="AN41" s="238"/>
      <c r="AO41" s="238"/>
      <c r="AP41" s="238"/>
      <c r="AQ41" s="238"/>
      <c r="AR41" s="238"/>
      <c r="AS41" s="238"/>
      <c r="AT41" s="238"/>
      <c r="AU41" s="238"/>
      <c r="AV41" s="238"/>
      <c r="AW41" s="238"/>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row>
    <row r="42" spans="1:140" ht="22.15" customHeight="1" x14ac:dyDescent="0.25">
      <c r="A42" s="232"/>
      <c r="B42" s="232"/>
      <c r="C42" s="232"/>
      <c r="D42" s="232"/>
      <c r="E42" s="232"/>
      <c r="F42" s="232"/>
      <c r="G42" s="232"/>
      <c r="H42" s="232"/>
      <c r="I42" s="232"/>
      <c r="J42" s="232"/>
      <c r="K42" s="232"/>
      <c r="L42" s="232"/>
      <c r="M42" s="232"/>
      <c r="N42" s="232"/>
      <c r="O42" s="232"/>
      <c r="P42" s="232"/>
      <c r="Q42" s="232"/>
      <c r="R42" s="232"/>
      <c r="S42" s="232"/>
      <c r="T42" s="232"/>
      <c r="U42" s="232"/>
      <c r="V42" s="232"/>
      <c r="W42" s="232"/>
      <c r="X42" s="232"/>
      <c r="Y42" s="232"/>
      <c r="Z42" s="235"/>
      <c r="AA42" s="236"/>
      <c r="AB42" s="237"/>
      <c r="AC42" s="237"/>
      <c r="AD42" s="237"/>
      <c r="AE42" s="237"/>
      <c r="AF42" s="238"/>
      <c r="AG42" s="238"/>
      <c r="AH42" s="238"/>
      <c r="AI42" s="238"/>
      <c r="AJ42" s="238"/>
      <c r="AK42" s="238"/>
      <c r="AL42" s="238"/>
      <c r="AM42" s="238"/>
      <c r="AN42" s="238"/>
      <c r="AO42" s="238"/>
      <c r="AP42" s="238"/>
      <c r="AQ42" s="238"/>
      <c r="AR42" s="238"/>
      <c r="AS42" s="238"/>
      <c r="AT42" s="238"/>
      <c r="AU42" s="238"/>
      <c r="AV42" s="238"/>
      <c r="AW42" s="238"/>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row>
    <row r="43" spans="1:140" ht="22.15" customHeight="1" x14ac:dyDescent="0.25">
      <c r="A43" s="232"/>
      <c r="B43" s="232"/>
      <c r="C43" s="232"/>
      <c r="D43" s="232"/>
      <c r="E43" s="232"/>
      <c r="F43" s="232"/>
      <c r="G43" s="232"/>
      <c r="H43" s="232"/>
      <c r="I43" s="232"/>
      <c r="J43" s="232"/>
      <c r="K43" s="232"/>
      <c r="L43" s="232"/>
      <c r="M43" s="232"/>
      <c r="N43" s="232"/>
      <c r="O43" s="232"/>
      <c r="P43" s="232"/>
      <c r="Q43" s="232"/>
      <c r="R43" s="232"/>
      <c r="S43" s="232"/>
      <c r="T43" s="232"/>
      <c r="U43" s="232"/>
      <c r="V43" s="232"/>
      <c r="W43" s="232"/>
      <c r="X43" s="232"/>
      <c r="Y43" s="232"/>
      <c r="Z43" s="235"/>
      <c r="AA43" s="236"/>
      <c r="AB43" s="237"/>
      <c r="AC43" s="237"/>
      <c r="AD43" s="237"/>
      <c r="AE43" s="237"/>
      <c r="AF43" s="238"/>
      <c r="AG43" s="238"/>
      <c r="AH43" s="238"/>
      <c r="AI43" s="238"/>
      <c r="AJ43" s="238"/>
      <c r="AK43" s="238"/>
      <c r="AL43" s="238"/>
      <c r="AM43" s="238"/>
      <c r="AN43" s="238"/>
      <c r="AO43" s="238"/>
      <c r="AP43" s="238"/>
      <c r="AQ43" s="238"/>
      <c r="AR43" s="238"/>
      <c r="AS43" s="238"/>
      <c r="AT43" s="238"/>
      <c r="AU43" s="238"/>
      <c r="AV43" s="238"/>
      <c r="AW43" s="238"/>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row>
    <row r="44" spans="1:140" ht="22.15" customHeight="1" x14ac:dyDescent="0.25">
      <c r="A44" s="232"/>
      <c r="B44" s="243"/>
      <c r="C44" s="232"/>
      <c r="D44" s="232"/>
      <c r="E44" s="232"/>
      <c r="F44" s="232"/>
      <c r="G44" s="232"/>
      <c r="H44" s="232"/>
      <c r="I44" s="232"/>
      <c r="J44" s="232"/>
      <c r="K44" s="232"/>
      <c r="L44" s="232"/>
      <c r="M44" s="232"/>
      <c r="N44" s="232"/>
      <c r="O44" s="232"/>
      <c r="P44" s="232"/>
      <c r="Q44" s="232"/>
      <c r="R44" s="232"/>
      <c r="S44" s="232"/>
      <c r="T44" s="232"/>
      <c r="U44" s="232"/>
      <c r="V44" s="232"/>
      <c r="W44" s="232"/>
      <c r="X44" s="232"/>
      <c r="Y44" s="232"/>
      <c r="Z44" s="235"/>
      <c r="AA44" s="236"/>
      <c r="AB44" s="237"/>
      <c r="AC44" s="237"/>
      <c r="AD44" s="237"/>
      <c r="AE44" s="237"/>
      <c r="AF44" s="238"/>
      <c r="AG44" s="238"/>
      <c r="AH44" s="238"/>
      <c r="AI44" s="238"/>
      <c r="AJ44" s="238"/>
      <c r="AK44" s="238"/>
      <c r="AL44" s="238"/>
      <c r="AM44" s="238"/>
      <c r="AN44" s="238"/>
      <c r="AO44" s="238"/>
      <c r="AP44" s="238"/>
      <c r="AQ44" s="238"/>
      <c r="AR44" s="238"/>
      <c r="AS44" s="238"/>
      <c r="AT44" s="238"/>
      <c r="AU44" s="238"/>
      <c r="AV44" s="238"/>
      <c r="AW44" s="238"/>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row>
    <row r="45" spans="1:140" ht="22.15" customHeight="1" x14ac:dyDescent="0.2">
      <c r="A45" s="241"/>
      <c r="B45" s="241"/>
      <c r="C45" s="241"/>
      <c r="D45" s="241"/>
      <c r="E45" s="241"/>
      <c r="F45" s="241"/>
      <c r="G45" s="241"/>
      <c r="H45" s="241"/>
      <c r="I45" s="241"/>
      <c r="J45" s="241"/>
      <c r="K45" s="241"/>
      <c r="L45" s="241"/>
      <c r="M45" s="241"/>
      <c r="N45" s="241"/>
      <c r="O45" s="241"/>
      <c r="P45" s="241"/>
      <c r="Q45" s="241"/>
      <c r="R45" s="241"/>
      <c r="S45" s="241"/>
      <c r="T45" s="241"/>
      <c r="U45" s="241"/>
      <c r="V45" s="241"/>
      <c r="W45" s="241"/>
      <c r="X45" s="241"/>
      <c r="Y45" s="241"/>
      <c r="Z45" s="241"/>
      <c r="AA45" s="241"/>
      <c r="AB45" s="79"/>
      <c r="AC45" s="79"/>
      <c r="AD45" s="79"/>
      <c r="AE45" s="79"/>
      <c r="AF45" s="79"/>
      <c r="AG45" s="238"/>
      <c r="AH45" s="238"/>
      <c r="AI45" s="238"/>
      <c r="AJ45" s="238"/>
      <c r="AK45" s="238"/>
      <c r="AL45" s="238"/>
      <c r="AM45" s="238"/>
      <c r="AN45" s="238"/>
      <c r="AO45" s="238"/>
      <c r="AP45" s="238"/>
      <c r="AQ45" s="238"/>
      <c r="AR45" s="238"/>
      <c r="AS45" s="238"/>
      <c r="AT45" s="238"/>
      <c r="AU45" s="238"/>
      <c r="AV45" s="238"/>
      <c r="AW45" s="238"/>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row>
    <row r="46" spans="1:140" ht="22.15" customHeight="1" x14ac:dyDescent="0.2">
      <c r="A46" s="241"/>
      <c r="B46" s="241"/>
      <c r="C46" s="241"/>
      <c r="D46" s="241"/>
      <c r="E46" s="241"/>
      <c r="F46" s="241"/>
      <c r="G46" s="241"/>
      <c r="H46" s="241"/>
      <c r="I46" s="241"/>
      <c r="J46" s="241"/>
      <c r="K46" s="241"/>
      <c r="L46" s="241"/>
      <c r="M46" s="241"/>
      <c r="N46" s="241"/>
      <c r="O46" s="241"/>
      <c r="P46" s="241"/>
      <c r="Q46" s="241"/>
      <c r="R46" s="241"/>
      <c r="S46" s="241"/>
      <c r="T46" s="241"/>
      <c r="U46" s="241"/>
      <c r="V46" s="241"/>
      <c r="W46" s="241"/>
      <c r="X46" s="241"/>
      <c r="Y46" s="241"/>
      <c r="Z46" s="241"/>
      <c r="AA46" s="241"/>
      <c r="AB46" s="79"/>
      <c r="AC46" s="79"/>
      <c r="AD46" s="79"/>
      <c r="AE46" s="79"/>
      <c r="AF46" s="79"/>
      <c r="AG46" s="238"/>
      <c r="AH46" s="238"/>
      <c r="AI46" s="238"/>
      <c r="AJ46" s="238"/>
      <c r="AK46" s="238"/>
      <c r="AL46" s="238"/>
      <c r="AM46" s="238"/>
      <c r="AN46" s="238"/>
      <c r="AO46" s="238"/>
      <c r="AP46" s="238"/>
      <c r="AQ46" s="238"/>
      <c r="AR46" s="238"/>
      <c r="AS46" s="238"/>
      <c r="AT46" s="238"/>
      <c r="AU46" s="238"/>
      <c r="AV46" s="238"/>
      <c r="AW46" s="238"/>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row>
    <row r="47" spans="1:140" ht="22.15" customHeight="1" x14ac:dyDescent="0.2">
      <c r="A47" s="241"/>
      <c r="B47" s="241"/>
      <c r="C47" s="241"/>
      <c r="D47" s="241"/>
      <c r="E47" s="241"/>
      <c r="F47" s="241"/>
      <c r="G47" s="241"/>
      <c r="H47" s="241"/>
      <c r="I47" s="241"/>
      <c r="J47" s="241"/>
      <c r="K47" s="241"/>
      <c r="L47" s="241"/>
      <c r="M47" s="241"/>
      <c r="N47" s="241"/>
      <c r="O47" s="241"/>
      <c r="P47" s="241"/>
      <c r="Q47" s="241"/>
      <c r="R47" s="241"/>
      <c r="S47" s="241"/>
      <c r="T47" s="241"/>
      <c r="U47" s="241"/>
      <c r="V47" s="241"/>
      <c r="W47" s="241"/>
      <c r="X47" s="241"/>
      <c r="Y47" s="241"/>
      <c r="Z47" s="241"/>
      <c r="AA47" s="241"/>
      <c r="AB47" s="79"/>
      <c r="AC47" s="79"/>
      <c r="AD47" s="79"/>
      <c r="AE47" s="79"/>
      <c r="AF47" s="79"/>
      <c r="AG47" s="238"/>
      <c r="AH47" s="238"/>
      <c r="AI47" s="238"/>
      <c r="AJ47" s="238"/>
      <c r="AK47" s="238"/>
      <c r="AL47" s="238"/>
      <c r="AM47" s="238"/>
      <c r="AN47" s="238"/>
      <c r="AO47" s="238"/>
      <c r="AP47" s="238"/>
      <c r="AQ47" s="238"/>
      <c r="AR47" s="238"/>
      <c r="AS47" s="238"/>
      <c r="AT47" s="238"/>
      <c r="AU47" s="238"/>
      <c r="AV47" s="238"/>
      <c r="AW47" s="238"/>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row>
    <row r="48" spans="1:140" ht="22.15" customHeight="1" x14ac:dyDescent="0.2">
      <c r="A48" s="241"/>
      <c r="B48" s="241"/>
      <c r="C48" s="241"/>
      <c r="D48" s="241"/>
      <c r="E48" s="241"/>
      <c r="F48" s="241"/>
      <c r="G48" s="241"/>
      <c r="H48" s="241"/>
      <c r="I48" s="241"/>
      <c r="J48" s="241"/>
      <c r="K48" s="241"/>
      <c r="L48" s="241"/>
      <c r="M48" s="241"/>
      <c r="N48" s="241"/>
      <c r="O48" s="241"/>
      <c r="P48" s="241"/>
      <c r="Q48" s="241"/>
      <c r="R48" s="241"/>
      <c r="S48" s="241"/>
      <c r="T48" s="241"/>
      <c r="U48" s="241"/>
      <c r="V48" s="241"/>
      <c r="W48" s="241"/>
      <c r="X48" s="241"/>
      <c r="Y48" s="241"/>
      <c r="Z48" s="241"/>
      <c r="AA48" s="241"/>
      <c r="AB48" s="79"/>
      <c r="AC48" s="79"/>
      <c r="AD48" s="79"/>
      <c r="AE48" s="79"/>
      <c r="AF48" s="79"/>
      <c r="AG48" s="238"/>
      <c r="AH48" s="238"/>
      <c r="AI48" s="238"/>
      <c r="AJ48" s="238"/>
      <c r="AK48" s="238"/>
      <c r="AL48" s="238"/>
      <c r="AM48" s="238"/>
      <c r="AN48" s="238"/>
      <c r="AO48" s="238"/>
      <c r="AP48" s="238"/>
      <c r="AQ48" s="238"/>
      <c r="AR48" s="238"/>
      <c r="AS48" s="238"/>
      <c r="AT48" s="238"/>
      <c r="AU48" s="238"/>
      <c r="AV48" s="238"/>
      <c r="AW48" s="238"/>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row>
    <row r="49" spans="1:140" ht="22.15" customHeight="1" x14ac:dyDescent="0.2">
      <c r="A49" s="241"/>
      <c r="B49" s="241"/>
      <c r="C49" s="241"/>
      <c r="D49" s="241"/>
      <c r="E49" s="241"/>
      <c r="F49" s="241"/>
      <c r="G49" s="241"/>
      <c r="H49" s="241"/>
      <c r="I49" s="241"/>
      <c r="J49" s="241"/>
      <c r="K49" s="241"/>
      <c r="L49" s="241"/>
      <c r="M49" s="241"/>
      <c r="N49" s="241"/>
      <c r="O49" s="241"/>
      <c r="P49" s="241"/>
      <c r="Q49" s="241"/>
      <c r="R49" s="241"/>
      <c r="S49" s="241"/>
      <c r="T49" s="241"/>
      <c r="U49" s="241"/>
      <c r="V49" s="241"/>
      <c r="W49" s="241"/>
      <c r="X49" s="241"/>
      <c r="Y49" s="241"/>
      <c r="Z49" s="241"/>
      <c r="AA49" s="241"/>
      <c r="AB49" s="79"/>
      <c r="AC49" s="79"/>
      <c r="AD49" s="79"/>
      <c r="AE49" s="79"/>
      <c r="AF49" s="79"/>
      <c r="AG49" s="238"/>
      <c r="AH49" s="238"/>
      <c r="AI49" s="238"/>
      <c r="AJ49" s="238"/>
      <c r="AK49" s="238"/>
      <c r="AL49" s="238"/>
      <c r="AM49" s="238"/>
      <c r="AN49" s="238"/>
      <c r="AO49" s="238"/>
      <c r="AP49" s="238"/>
      <c r="AQ49" s="238"/>
      <c r="AR49" s="238"/>
      <c r="AS49" s="238"/>
      <c r="AT49" s="238"/>
      <c r="AU49" s="238"/>
      <c r="AV49" s="238"/>
      <c r="AW49" s="238"/>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row>
    <row r="50" spans="1:140" ht="22.15" customHeight="1" x14ac:dyDescent="0.2">
      <c r="A50" s="241"/>
      <c r="B50" s="241"/>
      <c r="C50" s="241"/>
      <c r="D50" s="241"/>
      <c r="E50" s="241"/>
      <c r="F50" s="241"/>
      <c r="G50" s="241"/>
      <c r="H50" s="241"/>
      <c r="I50" s="241"/>
      <c r="J50" s="241"/>
      <c r="K50" s="241"/>
      <c r="L50" s="241"/>
      <c r="M50" s="241"/>
      <c r="N50" s="241"/>
      <c r="O50" s="241"/>
      <c r="P50" s="241"/>
      <c r="Q50" s="241"/>
      <c r="R50" s="241"/>
      <c r="S50" s="241"/>
      <c r="T50" s="241"/>
      <c r="U50" s="241"/>
      <c r="V50" s="241"/>
      <c r="W50" s="241"/>
      <c r="X50" s="241"/>
      <c r="Y50" s="241"/>
      <c r="Z50" s="241"/>
      <c r="AA50" s="241"/>
      <c r="AB50" s="79"/>
      <c r="AC50" s="79"/>
      <c r="AD50" s="79"/>
      <c r="AE50" s="79"/>
      <c r="AF50" s="79"/>
      <c r="AG50" s="238"/>
      <c r="AH50" s="238"/>
      <c r="AI50" s="238"/>
      <c r="AJ50" s="238"/>
      <c r="AK50" s="238"/>
      <c r="AL50" s="238"/>
      <c r="AM50" s="238"/>
      <c r="AN50" s="238"/>
      <c r="AO50" s="238"/>
      <c r="AP50" s="238"/>
      <c r="AQ50" s="238"/>
      <c r="AR50" s="238"/>
      <c r="AS50" s="238"/>
      <c r="AT50" s="238"/>
      <c r="AU50" s="238"/>
      <c r="AV50" s="238"/>
      <c r="AW50" s="238"/>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row>
    <row r="51" spans="1:140" ht="22.15" customHeight="1" x14ac:dyDescent="0.2">
      <c r="A51" s="79"/>
      <c r="B51" s="79"/>
      <c r="C51" s="79"/>
      <c r="D51" s="79"/>
      <c r="E51" s="79"/>
      <c r="F51" s="79"/>
      <c r="G51" s="79"/>
      <c r="H51" s="79"/>
      <c r="I51" s="79"/>
      <c r="J51" s="79"/>
      <c r="K51" s="79"/>
      <c r="L51" s="79"/>
      <c r="M51" s="79"/>
      <c r="N51" s="79"/>
      <c r="O51" s="79"/>
      <c r="P51" s="79"/>
      <c r="Q51" s="79"/>
      <c r="R51" s="79"/>
      <c r="S51" s="79"/>
      <c r="T51" s="79"/>
      <c r="U51" s="79"/>
      <c r="V51" s="79"/>
      <c r="W51" s="79"/>
      <c r="X51" s="79"/>
      <c r="Y51" s="79"/>
      <c r="Z51" s="79"/>
      <c r="AA51" s="79"/>
      <c r="AB51" s="79"/>
      <c r="AC51" s="79"/>
      <c r="AD51" s="79"/>
      <c r="AE51" s="79"/>
      <c r="AF51" s="79"/>
      <c r="AG51" s="238"/>
      <c r="AH51" s="238"/>
      <c r="AI51" s="238"/>
      <c r="AJ51" s="238"/>
      <c r="AK51" s="238"/>
      <c r="AL51" s="238"/>
      <c r="AM51" s="238"/>
      <c r="AN51" s="238"/>
      <c r="AO51" s="238"/>
      <c r="AP51" s="238"/>
      <c r="AQ51" s="238"/>
      <c r="AR51" s="238"/>
      <c r="AS51" s="238"/>
      <c r="AT51" s="238"/>
      <c r="AU51" s="238"/>
      <c r="AV51" s="238"/>
      <c r="AW51" s="238"/>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row>
    <row r="52" spans="1:140" ht="22.15" customHeight="1" x14ac:dyDescent="0.2">
      <c r="A52" s="79"/>
      <c r="B52" s="79"/>
      <c r="C52" s="79"/>
      <c r="D52" s="79"/>
      <c r="E52" s="79"/>
      <c r="F52" s="79"/>
      <c r="G52" s="79"/>
      <c r="H52" s="79"/>
      <c r="I52" s="79"/>
      <c r="J52" s="79"/>
      <c r="K52" s="79"/>
      <c r="L52" s="79"/>
      <c r="M52" s="79"/>
      <c r="N52" s="79"/>
      <c r="O52" s="79"/>
      <c r="P52" s="79"/>
      <c r="Q52" s="79"/>
      <c r="R52" s="79"/>
      <c r="S52" s="79"/>
      <c r="T52" s="79"/>
      <c r="U52" s="79"/>
      <c r="V52" s="79"/>
      <c r="W52" s="79"/>
      <c r="X52" s="79"/>
      <c r="Y52" s="79"/>
      <c r="Z52" s="79"/>
      <c r="AA52" s="79"/>
      <c r="AB52" s="79"/>
      <c r="AC52" s="79"/>
      <c r="AD52" s="79"/>
      <c r="AE52" s="79"/>
      <c r="AF52" s="79"/>
      <c r="AG52" s="238"/>
      <c r="AH52" s="238"/>
      <c r="AI52" s="238"/>
      <c r="AJ52" s="238"/>
      <c r="AK52" s="238"/>
      <c r="AL52" s="238"/>
      <c r="AM52" s="238"/>
      <c r="AN52" s="238"/>
      <c r="AO52" s="238"/>
      <c r="AP52" s="238"/>
      <c r="AQ52" s="238"/>
      <c r="AR52" s="238"/>
      <c r="AS52" s="238"/>
      <c r="AT52" s="238"/>
      <c r="AU52" s="238"/>
      <c r="AV52" s="238"/>
      <c r="AW52" s="238"/>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row>
    <row r="53" spans="1:140" ht="22.15" customHeight="1" x14ac:dyDescent="0.2">
      <c r="A53" s="79"/>
      <c r="B53" s="79"/>
      <c r="C53" s="79"/>
      <c r="D53" s="79"/>
      <c r="E53" s="79"/>
      <c r="F53" s="79"/>
      <c r="G53" s="79"/>
      <c r="H53" s="79"/>
      <c r="I53" s="79"/>
      <c r="J53" s="79"/>
      <c r="K53" s="79"/>
      <c r="L53" s="79"/>
      <c r="M53" s="79"/>
      <c r="N53" s="79"/>
      <c r="O53" s="79"/>
      <c r="P53" s="79"/>
      <c r="Q53" s="79"/>
      <c r="R53" s="79"/>
      <c r="S53" s="79"/>
      <c r="T53" s="79"/>
      <c r="U53" s="79"/>
      <c r="V53" s="79"/>
      <c r="W53" s="79"/>
      <c r="X53" s="79"/>
      <c r="Y53" s="79"/>
      <c r="Z53" s="79"/>
      <c r="AA53" s="79"/>
      <c r="AB53" s="79"/>
      <c r="AC53" s="79"/>
      <c r="AD53" s="79"/>
      <c r="AE53" s="79"/>
      <c r="AF53" s="79"/>
      <c r="AG53" s="238"/>
      <c r="AH53" s="238"/>
      <c r="AI53" s="238"/>
      <c r="AJ53" s="238"/>
      <c r="AK53" s="238"/>
      <c r="AL53" s="238"/>
      <c r="AM53" s="238"/>
      <c r="AN53" s="238"/>
      <c r="AO53" s="238"/>
      <c r="AP53" s="238"/>
      <c r="AQ53" s="238"/>
      <c r="AR53" s="238"/>
      <c r="AS53" s="238"/>
      <c r="AT53" s="238"/>
      <c r="AU53" s="238"/>
      <c r="AV53" s="238"/>
      <c r="AW53" s="238"/>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row>
    <row r="54" spans="1:140" ht="22.15" customHeight="1" x14ac:dyDescent="0.2">
      <c r="A54" s="79"/>
      <c r="B54" s="79"/>
      <c r="C54" s="79"/>
      <c r="D54" s="79"/>
      <c r="E54" s="79"/>
      <c r="F54" s="79"/>
      <c r="G54" s="79"/>
      <c r="H54" s="79"/>
      <c r="I54" s="79"/>
      <c r="J54" s="79"/>
      <c r="K54" s="79"/>
      <c r="L54" s="79"/>
      <c r="M54" s="79"/>
      <c r="N54" s="79"/>
      <c r="O54" s="79"/>
      <c r="P54" s="79"/>
      <c r="Q54" s="79"/>
      <c r="R54" s="79"/>
      <c r="S54" s="79"/>
      <c r="T54" s="79"/>
      <c r="U54" s="79"/>
      <c r="V54" s="79"/>
      <c r="W54" s="79"/>
      <c r="X54" s="79"/>
      <c r="Y54" s="79"/>
      <c r="Z54" s="79"/>
      <c r="AA54" s="79"/>
      <c r="AB54" s="79"/>
      <c r="AC54" s="79"/>
      <c r="AD54" s="79"/>
      <c r="AE54" s="79"/>
      <c r="AF54" s="79"/>
      <c r="AG54" s="238"/>
      <c r="AH54" s="238"/>
      <c r="AI54" s="238"/>
      <c r="AJ54" s="238"/>
      <c r="AK54" s="238"/>
      <c r="AL54" s="238"/>
      <c r="AM54" s="238"/>
      <c r="AN54" s="238"/>
      <c r="AO54" s="238"/>
      <c r="AP54" s="238"/>
      <c r="AQ54" s="238"/>
      <c r="AR54" s="238"/>
      <c r="AS54" s="238"/>
      <c r="AT54" s="238"/>
      <c r="AU54" s="238"/>
      <c r="AV54" s="238"/>
      <c r="AW54" s="238"/>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row>
    <row r="55" spans="1:140" ht="22.15" customHeight="1" x14ac:dyDescent="0.2">
      <c r="A55" s="79"/>
      <c r="B55" s="79"/>
      <c r="C55" s="79"/>
      <c r="D55" s="79"/>
      <c r="E55" s="79"/>
      <c r="F55" s="79"/>
      <c r="G55" s="79"/>
      <c r="H55" s="79"/>
      <c r="I55" s="79"/>
      <c r="J55" s="79"/>
      <c r="K55" s="79"/>
      <c r="L55" s="79"/>
      <c r="M55" s="79"/>
      <c r="N55" s="79"/>
      <c r="O55" s="79"/>
      <c r="P55" s="79"/>
      <c r="Q55" s="79"/>
      <c r="R55" s="79"/>
      <c r="S55" s="79"/>
      <c r="T55" s="79"/>
      <c r="U55" s="79"/>
      <c r="V55" s="79"/>
      <c r="W55" s="79"/>
      <c r="X55" s="79"/>
      <c r="Y55" s="79"/>
      <c r="Z55" s="79"/>
      <c r="AA55" s="79"/>
      <c r="AB55" s="79"/>
      <c r="AC55" s="79"/>
      <c r="AD55" s="79"/>
      <c r="AE55" s="79"/>
      <c r="AF55" s="79"/>
      <c r="AG55" s="238"/>
      <c r="AH55" s="238"/>
      <c r="AI55" s="238"/>
      <c r="AJ55" s="238"/>
      <c r="AK55" s="238"/>
      <c r="AL55" s="238"/>
      <c r="AM55" s="238"/>
      <c r="AN55" s="238"/>
      <c r="AO55" s="238"/>
      <c r="AP55" s="238"/>
      <c r="AQ55" s="238"/>
      <c r="AR55" s="238"/>
      <c r="AS55" s="238"/>
      <c r="AT55" s="238"/>
      <c r="AU55" s="238"/>
      <c r="AV55" s="238"/>
      <c r="AW55" s="238"/>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row>
    <row r="56" spans="1:140" ht="22.15" customHeight="1" x14ac:dyDescent="0.2">
      <c r="A56" s="79"/>
      <c r="B56" s="79"/>
      <c r="C56" s="79"/>
      <c r="D56" s="79"/>
      <c r="E56" s="79"/>
      <c r="F56" s="79"/>
      <c r="G56" s="79"/>
      <c r="H56" s="79"/>
      <c r="I56" s="79"/>
      <c r="J56" s="79"/>
      <c r="K56" s="79"/>
      <c r="L56" s="79"/>
      <c r="M56" s="79"/>
      <c r="N56" s="79"/>
      <c r="O56" s="79"/>
      <c r="P56" s="79"/>
      <c r="Q56" s="79"/>
      <c r="R56" s="79"/>
      <c r="S56" s="79"/>
      <c r="T56" s="79"/>
      <c r="U56" s="79"/>
      <c r="V56" s="79"/>
      <c r="W56" s="79"/>
      <c r="X56" s="79"/>
      <c r="Y56" s="79"/>
      <c r="Z56" s="79"/>
      <c r="AA56" s="79"/>
      <c r="AB56" s="79"/>
      <c r="AC56" s="79"/>
      <c r="AD56" s="79"/>
      <c r="AE56" s="79"/>
      <c r="AF56" s="79"/>
      <c r="AG56" s="238"/>
      <c r="AH56" s="238"/>
      <c r="AI56" s="238"/>
      <c r="AJ56" s="238"/>
      <c r="AK56" s="238"/>
      <c r="AL56" s="238"/>
      <c r="AM56" s="238"/>
      <c r="AN56" s="238"/>
      <c r="AO56" s="238"/>
      <c r="AP56" s="238"/>
      <c r="AQ56" s="238"/>
      <c r="AR56" s="238"/>
      <c r="AS56" s="238"/>
      <c r="AT56" s="238"/>
      <c r="AU56" s="238"/>
      <c r="AV56" s="238"/>
      <c r="AW56" s="238"/>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row>
    <row r="57" spans="1:140" ht="22.15" customHeight="1" x14ac:dyDescent="0.2">
      <c r="A57" s="79"/>
      <c r="B57" s="79"/>
      <c r="C57" s="79"/>
      <c r="D57" s="79"/>
      <c r="E57" s="79"/>
      <c r="F57" s="79"/>
      <c r="G57" s="79"/>
      <c r="H57" s="79"/>
      <c r="I57" s="79"/>
      <c r="J57" s="79"/>
      <c r="K57" s="79"/>
      <c r="L57" s="79"/>
      <c r="M57" s="79"/>
      <c r="N57" s="79"/>
      <c r="O57" s="79"/>
      <c r="P57" s="79"/>
      <c r="Q57" s="79"/>
      <c r="R57" s="79"/>
      <c r="S57" s="79"/>
      <c r="T57" s="79"/>
      <c r="U57" s="79"/>
      <c r="V57" s="79"/>
      <c r="W57" s="79"/>
      <c r="X57" s="79"/>
      <c r="Y57" s="79"/>
      <c r="Z57" s="79"/>
      <c r="AA57" s="79"/>
      <c r="AB57" s="79"/>
      <c r="AC57" s="79"/>
      <c r="AD57" s="79"/>
      <c r="AE57" s="79"/>
      <c r="AF57" s="79"/>
      <c r="AG57" s="238"/>
      <c r="AH57" s="238"/>
      <c r="AI57" s="238"/>
      <c r="AJ57" s="238"/>
      <c r="AK57" s="238"/>
      <c r="AL57" s="238"/>
      <c r="AM57" s="238"/>
      <c r="AN57" s="238"/>
      <c r="AO57" s="238"/>
      <c r="AP57" s="238"/>
      <c r="AQ57" s="238"/>
      <c r="AR57" s="238"/>
      <c r="AS57" s="238"/>
      <c r="AT57" s="238"/>
      <c r="AU57" s="238"/>
      <c r="AV57" s="238"/>
      <c r="AW57" s="238"/>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row>
    <row r="58" spans="1:140" ht="22.15" customHeight="1" x14ac:dyDescent="0.2">
      <c r="A58" s="79"/>
      <c r="B58" s="79"/>
      <c r="C58" s="79"/>
      <c r="D58" s="79"/>
      <c r="E58" s="79"/>
      <c r="F58" s="79"/>
      <c r="G58" s="79"/>
      <c r="H58" s="79"/>
      <c r="I58" s="79"/>
      <c r="J58" s="79"/>
      <c r="K58" s="79"/>
      <c r="L58" s="79"/>
      <c r="M58" s="79"/>
      <c r="N58" s="79"/>
      <c r="O58" s="79"/>
      <c r="P58" s="79"/>
      <c r="Q58" s="79"/>
      <c r="R58" s="79"/>
      <c r="S58" s="79"/>
      <c r="T58" s="79"/>
      <c r="U58" s="79"/>
      <c r="V58" s="79"/>
      <c r="W58" s="79"/>
      <c r="X58" s="79"/>
      <c r="Y58" s="79"/>
      <c r="Z58" s="79"/>
      <c r="AA58" s="79"/>
      <c r="AB58" s="79"/>
      <c r="AC58" s="79"/>
      <c r="AD58" s="79"/>
      <c r="AE58" s="79"/>
      <c r="AF58" s="79"/>
      <c r="AG58" s="238"/>
      <c r="AH58" s="238"/>
      <c r="AI58" s="238"/>
      <c r="AJ58" s="238"/>
      <c r="AK58" s="238"/>
      <c r="AL58" s="238"/>
      <c r="AM58" s="238"/>
      <c r="AN58" s="238"/>
      <c r="AO58" s="238"/>
      <c r="AP58" s="238"/>
      <c r="AQ58" s="238"/>
      <c r="AR58" s="238"/>
      <c r="AS58" s="238"/>
      <c r="AT58" s="238"/>
      <c r="AU58" s="238"/>
      <c r="AV58" s="238"/>
      <c r="AW58" s="238"/>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row>
    <row r="59" spans="1:140" ht="22.15" customHeight="1" x14ac:dyDescent="0.2">
      <c r="A59" s="79"/>
      <c r="B59" s="79"/>
      <c r="C59" s="79"/>
      <c r="D59" s="79"/>
      <c r="E59" s="79"/>
      <c r="F59" s="79"/>
      <c r="G59" s="79"/>
      <c r="H59" s="79"/>
      <c r="I59" s="79"/>
      <c r="J59" s="79"/>
      <c r="K59" s="79"/>
      <c r="L59" s="79"/>
      <c r="M59" s="79"/>
      <c r="N59" s="79"/>
      <c r="O59" s="79"/>
      <c r="P59" s="79"/>
      <c r="Q59" s="79"/>
      <c r="R59" s="79"/>
      <c r="S59" s="79"/>
      <c r="T59" s="79"/>
      <c r="U59" s="79"/>
      <c r="V59" s="79"/>
      <c r="W59" s="79"/>
      <c r="X59" s="79"/>
      <c r="Y59" s="79"/>
      <c r="Z59" s="79"/>
      <c r="AA59" s="79"/>
      <c r="AB59" s="79"/>
      <c r="AC59" s="79"/>
      <c r="AD59" s="79"/>
      <c r="AE59" s="79"/>
      <c r="AF59" s="79"/>
      <c r="AG59" s="238"/>
      <c r="AH59" s="238"/>
      <c r="AI59" s="238"/>
      <c r="AJ59" s="238"/>
      <c r="AK59" s="238"/>
      <c r="AL59" s="238"/>
      <c r="AM59" s="238"/>
      <c r="AN59" s="238"/>
      <c r="AO59" s="238"/>
      <c r="AP59" s="238"/>
      <c r="AQ59" s="238"/>
      <c r="AR59" s="238"/>
      <c r="AS59" s="238"/>
      <c r="AT59" s="238"/>
      <c r="AU59" s="238"/>
      <c r="AV59" s="238"/>
      <c r="AW59" s="238"/>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row>
    <row r="60" spans="1:140" ht="22.15" customHeight="1" x14ac:dyDescent="0.2">
      <c r="A60" s="79"/>
      <c r="B60" s="79"/>
      <c r="C60" s="79"/>
      <c r="D60" s="79"/>
      <c r="E60" s="79"/>
      <c r="F60" s="79"/>
      <c r="G60" s="79"/>
      <c r="H60" s="79"/>
      <c r="I60" s="79"/>
      <c r="J60" s="79"/>
      <c r="K60" s="79"/>
      <c r="L60" s="79"/>
      <c r="M60" s="79"/>
      <c r="N60" s="79"/>
      <c r="O60" s="79"/>
      <c r="P60" s="79"/>
      <c r="Q60" s="79"/>
      <c r="R60" s="79"/>
      <c r="S60" s="79"/>
      <c r="T60" s="79"/>
      <c r="U60" s="79"/>
      <c r="V60" s="79"/>
      <c r="W60" s="79"/>
      <c r="X60" s="79"/>
      <c r="Y60" s="79"/>
      <c r="Z60" s="79"/>
      <c r="AA60" s="79"/>
      <c r="AB60" s="79"/>
      <c r="AC60" s="79"/>
      <c r="AD60" s="79"/>
      <c r="AE60" s="79"/>
      <c r="AF60" s="79"/>
      <c r="AG60" s="238"/>
      <c r="AH60" s="238"/>
      <c r="AI60" s="238"/>
      <c r="AJ60" s="238"/>
      <c r="AK60" s="238"/>
      <c r="AL60" s="238"/>
      <c r="AM60" s="238"/>
      <c r="AN60" s="238"/>
      <c r="AO60" s="238"/>
      <c r="AP60" s="238"/>
      <c r="AQ60" s="238"/>
      <c r="AR60" s="238"/>
      <c r="AS60" s="238"/>
      <c r="AT60" s="238"/>
      <c r="AU60" s="238"/>
      <c r="AV60" s="238"/>
      <c r="AW60" s="238"/>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row>
    <row r="61" spans="1:140" ht="22.15" customHeight="1" x14ac:dyDescent="0.2">
      <c r="A61" s="79"/>
      <c r="B61" s="79"/>
      <c r="C61" s="79"/>
      <c r="D61" s="79"/>
      <c r="E61" s="79"/>
      <c r="F61" s="79"/>
      <c r="G61" s="79"/>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c r="AG61" s="238"/>
      <c r="AH61" s="238"/>
      <c r="AI61" s="238"/>
      <c r="AJ61" s="238"/>
      <c r="AK61" s="238"/>
      <c r="AL61" s="238"/>
      <c r="AM61" s="238"/>
      <c r="AN61" s="238"/>
      <c r="AO61" s="238"/>
      <c r="AP61" s="238"/>
      <c r="AQ61" s="238"/>
      <c r="AR61" s="238"/>
      <c r="AS61" s="238"/>
      <c r="AT61" s="238"/>
      <c r="AU61" s="238"/>
      <c r="AV61" s="238"/>
      <c r="AW61" s="238"/>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row>
    <row r="62" spans="1:140" ht="22.15" customHeight="1" x14ac:dyDescent="0.25">
      <c r="A62" s="28"/>
      <c r="B62" s="28"/>
      <c r="C62" s="28"/>
      <c r="D62" s="28"/>
      <c r="E62" s="28"/>
      <c r="F62" s="28"/>
      <c r="G62" s="28"/>
      <c r="H62" s="28"/>
      <c r="I62" s="28"/>
      <c r="J62" s="28"/>
      <c r="K62" s="28"/>
      <c r="L62" s="28"/>
      <c r="M62" s="28"/>
      <c r="N62" s="28"/>
      <c r="O62" s="28"/>
      <c r="P62" s="28"/>
      <c r="Q62" s="28"/>
      <c r="R62" s="28"/>
      <c r="S62" s="28"/>
      <c r="T62" s="28"/>
      <c r="U62" s="28"/>
      <c r="V62" s="28"/>
      <c r="W62" s="28"/>
      <c r="X62" s="28"/>
      <c r="Y62" s="28"/>
      <c r="Z62" s="110"/>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row>
    <row r="63" spans="1:140" ht="22.15" customHeight="1" x14ac:dyDescent="0.25">
      <c r="A63" s="28"/>
      <c r="B63" s="28"/>
      <c r="C63" s="28"/>
      <c r="D63" s="28"/>
      <c r="E63" s="28"/>
      <c r="F63" s="28"/>
      <c r="G63" s="28"/>
      <c r="H63" s="28"/>
      <c r="I63" s="28"/>
      <c r="J63" s="28"/>
      <c r="K63" s="28"/>
      <c r="L63" s="28"/>
      <c r="M63" s="28"/>
      <c r="N63" s="28"/>
      <c r="O63" s="28"/>
      <c r="P63" s="28"/>
      <c r="Q63" s="28"/>
      <c r="R63" s="28"/>
      <c r="S63" s="28"/>
      <c r="T63" s="28"/>
      <c r="U63" s="28"/>
      <c r="V63" s="28"/>
      <c r="W63" s="28"/>
      <c r="X63" s="28"/>
      <c r="Y63" s="28"/>
      <c r="Z63" s="110"/>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row>
    <row r="64" spans="1:140" ht="22.15" customHeight="1" x14ac:dyDescent="0.25">
      <c r="A64" s="28"/>
      <c r="B64" s="28"/>
      <c r="C64" s="28"/>
      <c r="D64" s="28"/>
      <c r="E64" s="28"/>
      <c r="F64" s="28"/>
      <c r="G64" s="28"/>
      <c r="H64" s="28"/>
      <c r="I64" s="28"/>
      <c r="J64" s="28"/>
      <c r="K64" s="28"/>
      <c r="L64" s="28"/>
      <c r="M64" s="28"/>
      <c r="N64" s="28"/>
      <c r="O64" s="28"/>
      <c r="P64" s="28"/>
      <c r="Q64" s="28"/>
      <c r="R64" s="28"/>
      <c r="S64" s="28"/>
      <c r="T64" s="28"/>
      <c r="U64" s="28"/>
      <c r="V64" s="28"/>
      <c r="W64" s="28"/>
      <c r="X64" s="28"/>
      <c r="Y64" s="28"/>
      <c r="Z64" s="110"/>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row>
    <row r="65" spans="1:140" ht="22.15" customHeight="1" x14ac:dyDescent="0.25">
      <c r="A65" s="28"/>
      <c r="B65" s="28"/>
      <c r="C65" s="28"/>
      <c r="D65" s="28"/>
      <c r="E65" s="28"/>
      <c r="F65" s="28"/>
      <c r="G65" s="28"/>
      <c r="H65" s="28"/>
      <c r="I65" s="28"/>
      <c r="J65" s="28"/>
      <c r="K65" s="28"/>
      <c r="L65" s="28"/>
      <c r="M65" s="28"/>
      <c r="N65" s="28"/>
      <c r="O65" s="28"/>
      <c r="P65" s="28"/>
      <c r="Q65" s="28"/>
      <c r="R65" s="28"/>
      <c r="S65" s="28"/>
      <c r="T65" s="28"/>
      <c r="U65" s="28"/>
      <c r="V65" s="28"/>
      <c r="W65" s="28"/>
      <c r="X65" s="28"/>
      <c r="Y65" s="28"/>
      <c r="Z65" s="110"/>
      <c r="AA65" s="238"/>
      <c r="AB65" s="238"/>
      <c r="AC65" s="238"/>
      <c r="AD65" s="238"/>
      <c r="AE65" s="238"/>
      <c r="AF65" s="238"/>
      <c r="AG65" s="238"/>
      <c r="AH65" s="238"/>
      <c r="AI65" s="238"/>
      <c r="AJ65" s="238"/>
      <c r="AK65" s="238"/>
      <c r="AL65" s="238"/>
      <c r="AM65" s="238"/>
      <c r="AN65" s="238"/>
      <c r="AO65" s="238"/>
      <c r="AP65" s="238"/>
      <c r="AQ65" s="238"/>
      <c r="AR65" s="238"/>
      <c r="AS65" s="238"/>
      <c r="AT65" s="238"/>
      <c r="AU65" s="238"/>
      <c r="AV65" s="238"/>
      <c r="AW65" s="238"/>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row>
    <row r="66" spans="1:140" ht="22.15" customHeight="1" x14ac:dyDescent="0.25">
      <c r="A66" s="28"/>
      <c r="B66" s="28"/>
      <c r="C66" s="28"/>
      <c r="D66" s="28"/>
      <c r="E66" s="28"/>
      <c r="F66" s="28"/>
      <c r="G66" s="28"/>
      <c r="H66" s="28"/>
      <c r="I66" s="28"/>
      <c r="J66" s="28"/>
      <c r="K66" s="28"/>
      <c r="L66" s="28"/>
      <c r="M66" s="28"/>
      <c r="N66" s="28"/>
      <c r="O66" s="28"/>
      <c r="P66" s="28"/>
      <c r="Q66" s="28"/>
      <c r="R66" s="28"/>
      <c r="S66" s="28"/>
      <c r="T66" s="28"/>
      <c r="U66" s="28"/>
      <c r="V66" s="28"/>
      <c r="W66" s="28"/>
      <c r="X66" s="28"/>
      <c r="Y66" s="28"/>
      <c r="Z66" s="110"/>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row>
    <row r="67" spans="1:140" ht="22.15" customHeight="1" x14ac:dyDescent="0.25">
      <c r="A67" s="28"/>
      <c r="B67" s="28"/>
      <c r="C67" s="28"/>
      <c r="D67" s="28"/>
      <c r="E67" s="28"/>
      <c r="F67" s="28"/>
      <c r="G67" s="28"/>
      <c r="H67" s="28"/>
      <c r="I67" s="28"/>
      <c r="J67" s="28"/>
      <c r="K67" s="28"/>
      <c r="L67" s="28"/>
      <c r="M67" s="28"/>
      <c r="N67" s="28"/>
      <c r="O67" s="28"/>
      <c r="P67" s="28"/>
      <c r="Q67" s="28"/>
      <c r="R67" s="28"/>
      <c r="S67" s="28"/>
      <c r="T67" s="28"/>
      <c r="U67" s="28"/>
      <c r="V67" s="28"/>
      <c r="W67" s="28"/>
      <c r="X67" s="28"/>
      <c r="Y67" s="28"/>
      <c r="Z67" s="110"/>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row>
    <row r="68" spans="1:140" ht="22.15" customHeight="1" x14ac:dyDescent="0.25">
      <c r="A68" s="28"/>
      <c r="B68" s="28"/>
      <c r="C68" s="28"/>
      <c r="D68" s="28"/>
      <c r="E68" s="28"/>
      <c r="F68" s="28"/>
      <c r="G68" s="28"/>
      <c r="H68" s="28"/>
      <c r="I68" s="28"/>
      <c r="J68" s="28"/>
      <c r="K68" s="28"/>
      <c r="L68" s="28"/>
      <c r="M68" s="28"/>
      <c r="N68" s="28"/>
      <c r="O68" s="28"/>
      <c r="P68" s="28"/>
      <c r="Q68" s="28"/>
      <c r="R68" s="28"/>
      <c r="S68" s="28"/>
      <c r="T68" s="28"/>
      <c r="U68" s="28"/>
      <c r="V68" s="28"/>
      <c r="W68" s="28"/>
      <c r="X68" s="28"/>
      <c r="Y68" s="28"/>
      <c r="Z68" s="110"/>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row>
    <row r="69" spans="1:140" ht="22.15" customHeight="1" x14ac:dyDescent="0.25">
      <c r="A69" s="28"/>
      <c r="B69" s="28"/>
      <c r="C69" s="28"/>
      <c r="D69" s="28"/>
      <c r="E69" s="28"/>
      <c r="F69" s="28"/>
      <c r="G69" s="28"/>
      <c r="H69" s="28"/>
      <c r="I69" s="28"/>
      <c r="J69" s="28"/>
      <c r="K69" s="28"/>
      <c r="L69" s="28"/>
      <c r="M69" s="28"/>
      <c r="N69" s="28"/>
      <c r="O69" s="28"/>
      <c r="P69" s="28"/>
      <c r="Q69" s="28"/>
      <c r="R69" s="28"/>
      <c r="S69" s="28"/>
      <c r="T69" s="28"/>
      <c r="U69" s="28"/>
      <c r="V69" s="28"/>
      <c r="W69" s="28"/>
      <c r="X69" s="28"/>
      <c r="Y69" s="28"/>
      <c r="Z69" s="110"/>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row>
    <row r="70" spans="1:140" ht="22.15" customHeight="1" x14ac:dyDescent="0.25">
      <c r="A70" s="28"/>
      <c r="B70" s="28"/>
      <c r="C70" s="28"/>
      <c r="D70" s="28"/>
      <c r="E70" s="28"/>
      <c r="F70" s="28"/>
      <c r="G70" s="28"/>
      <c r="H70" s="28"/>
      <c r="I70" s="28"/>
      <c r="J70" s="28"/>
      <c r="K70" s="28"/>
      <c r="L70" s="28"/>
      <c r="M70" s="28"/>
      <c r="N70" s="28"/>
      <c r="O70" s="28"/>
      <c r="P70" s="28"/>
      <c r="Q70" s="28"/>
      <c r="R70" s="28"/>
      <c r="S70" s="28"/>
      <c r="T70" s="28"/>
      <c r="U70" s="28"/>
      <c r="V70" s="28"/>
      <c r="W70" s="28"/>
      <c r="X70" s="28"/>
      <c r="Y70" s="28"/>
      <c r="Z70" s="110"/>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row>
    <row r="71" spans="1:140" ht="22.15" customHeight="1" x14ac:dyDescent="0.25">
      <c r="A71" s="28"/>
      <c r="B71" s="28"/>
      <c r="C71" s="28"/>
      <c r="D71" s="28"/>
      <c r="E71" s="28"/>
      <c r="F71" s="28"/>
      <c r="G71" s="28"/>
      <c r="H71" s="28"/>
      <c r="I71" s="28"/>
      <c r="J71" s="28"/>
      <c r="K71" s="28"/>
      <c r="L71" s="28"/>
      <c r="M71" s="28"/>
      <c r="N71" s="28"/>
      <c r="O71" s="28"/>
      <c r="P71" s="28"/>
      <c r="Q71" s="28"/>
      <c r="R71" s="28"/>
      <c r="S71" s="28"/>
      <c r="T71" s="28"/>
      <c r="U71" s="28"/>
      <c r="V71" s="28"/>
      <c r="W71" s="28"/>
      <c r="X71" s="28"/>
      <c r="Y71" s="28"/>
      <c r="Z71" s="110"/>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row>
    <row r="72" spans="1:140" ht="22.15" customHeight="1" x14ac:dyDescent="0.25">
      <c r="A72" s="28"/>
      <c r="B72" s="28"/>
      <c r="C72" s="28"/>
      <c r="D72" s="28"/>
      <c r="E72" s="28"/>
      <c r="F72" s="28"/>
      <c r="G72" s="28"/>
      <c r="H72" s="28"/>
      <c r="I72" s="28"/>
      <c r="J72" s="28"/>
      <c r="K72" s="28"/>
      <c r="L72" s="28"/>
      <c r="M72" s="28"/>
      <c r="N72" s="28"/>
      <c r="O72" s="28"/>
      <c r="P72" s="28"/>
      <c r="Q72" s="28"/>
      <c r="R72" s="28"/>
      <c r="S72" s="28"/>
      <c r="T72" s="28"/>
      <c r="U72" s="28"/>
      <c r="V72" s="28"/>
      <c r="W72" s="28"/>
      <c r="X72" s="28"/>
      <c r="Y72" s="28"/>
      <c r="Z72" s="110"/>
      <c r="AA72" s="238"/>
      <c r="AB72" s="238"/>
      <c r="AC72" s="238"/>
      <c r="AD72" s="238"/>
      <c r="AE72" s="238"/>
      <c r="AF72" s="238"/>
      <c r="AG72" s="238"/>
      <c r="AH72" s="238"/>
      <c r="AI72" s="238"/>
      <c r="AJ72" s="238"/>
      <c r="AK72" s="238"/>
      <c r="AL72" s="238"/>
      <c r="AM72" s="238"/>
      <c r="AN72" s="238"/>
      <c r="AO72" s="238"/>
      <c r="AP72" s="238"/>
      <c r="AQ72" s="238"/>
      <c r="AR72" s="238"/>
      <c r="AS72" s="238"/>
      <c r="AT72" s="238"/>
      <c r="AU72" s="238"/>
      <c r="AV72" s="238"/>
      <c r="AW72" s="238"/>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row>
    <row r="73" spans="1:140" ht="22.15" customHeight="1" x14ac:dyDescent="0.25">
      <c r="A73" s="28"/>
      <c r="B73" s="28"/>
      <c r="C73" s="28"/>
      <c r="D73" s="28"/>
      <c r="E73" s="28"/>
      <c r="F73" s="28"/>
      <c r="G73" s="28"/>
      <c r="H73" s="28"/>
      <c r="I73" s="28"/>
      <c r="J73" s="28"/>
      <c r="K73" s="28"/>
      <c r="L73" s="28"/>
      <c r="M73" s="28"/>
      <c r="N73" s="28"/>
      <c r="O73" s="28"/>
      <c r="P73" s="28"/>
      <c r="Q73" s="28"/>
      <c r="R73" s="28"/>
      <c r="S73" s="28"/>
      <c r="T73" s="28"/>
      <c r="U73" s="28"/>
      <c r="V73" s="28"/>
      <c r="W73" s="28"/>
      <c r="X73" s="28"/>
      <c r="Y73" s="28"/>
      <c r="Z73" s="110"/>
      <c r="AA73" s="238"/>
      <c r="AB73" s="238"/>
      <c r="AC73" s="238"/>
      <c r="AD73" s="238"/>
      <c r="AE73" s="238"/>
      <c r="AF73" s="238"/>
      <c r="AG73" s="238"/>
      <c r="AH73" s="238"/>
      <c r="AI73" s="238"/>
      <c r="AJ73" s="238"/>
      <c r="AK73" s="238"/>
      <c r="AL73" s="238"/>
      <c r="AM73" s="238"/>
      <c r="AN73" s="238"/>
      <c r="AO73" s="238"/>
      <c r="AP73" s="238"/>
      <c r="AQ73" s="238"/>
      <c r="AR73" s="238"/>
      <c r="AS73" s="238"/>
      <c r="AT73" s="238"/>
      <c r="AU73" s="238"/>
      <c r="AV73" s="238"/>
      <c r="AW73" s="238"/>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row>
    <row r="74" spans="1:140" ht="22.15" customHeight="1" x14ac:dyDescent="0.25">
      <c r="A74" s="28"/>
      <c r="B74" s="28"/>
      <c r="C74" s="28"/>
      <c r="D74" s="28"/>
      <c r="E74" s="28"/>
      <c r="F74" s="28"/>
      <c r="G74" s="28"/>
      <c r="H74" s="28"/>
      <c r="I74" s="28"/>
      <c r="J74" s="28"/>
      <c r="K74" s="28"/>
      <c r="L74" s="28"/>
      <c r="M74" s="28"/>
      <c r="N74" s="28"/>
      <c r="O74" s="28"/>
      <c r="P74" s="28"/>
      <c r="Q74" s="28"/>
      <c r="R74" s="28"/>
      <c r="S74" s="28"/>
      <c r="T74" s="28"/>
      <c r="U74" s="28"/>
      <c r="V74" s="28"/>
      <c r="W74" s="28"/>
      <c r="X74" s="28"/>
      <c r="Y74" s="28"/>
      <c r="Z74" s="110"/>
      <c r="AA74" s="238"/>
      <c r="AB74" s="238"/>
      <c r="AC74" s="238"/>
      <c r="AD74" s="238"/>
      <c r="AE74" s="238"/>
      <c r="AF74" s="238"/>
      <c r="AG74" s="238"/>
      <c r="AH74" s="238"/>
      <c r="AI74" s="238"/>
      <c r="AJ74" s="238"/>
      <c r="AK74" s="238"/>
      <c r="AL74" s="238"/>
      <c r="AM74" s="238"/>
      <c r="AN74" s="238"/>
      <c r="AO74" s="238"/>
      <c r="AP74" s="238"/>
      <c r="AQ74" s="238"/>
      <c r="AR74" s="238"/>
      <c r="AS74" s="238"/>
      <c r="AT74" s="238"/>
      <c r="AU74" s="238"/>
      <c r="AV74" s="238"/>
      <c r="AW74" s="238"/>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row>
    <row r="75" spans="1:140" ht="22.15" customHeight="1" x14ac:dyDescent="0.25">
      <c r="A75" s="28"/>
      <c r="B75" s="28"/>
      <c r="C75" s="28"/>
      <c r="D75" s="28"/>
      <c r="E75" s="28"/>
      <c r="F75" s="28"/>
      <c r="G75" s="28"/>
      <c r="H75" s="28"/>
      <c r="I75" s="28"/>
      <c r="J75" s="28"/>
      <c r="K75" s="28"/>
      <c r="L75" s="28"/>
      <c r="M75" s="28"/>
      <c r="N75" s="28"/>
      <c r="O75" s="28"/>
      <c r="P75" s="28"/>
      <c r="Q75" s="28"/>
      <c r="R75" s="28"/>
      <c r="S75" s="28"/>
      <c r="T75" s="28"/>
      <c r="U75" s="28"/>
      <c r="V75" s="28"/>
      <c r="W75" s="28"/>
      <c r="X75" s="28"/>
      <c r="Y75" s="28"/>
      <c r="Z75" s="110"/>
      <c r="AA75" s="238"/>
      <c r="AB75" s="238"/>
      <c r="AC75" s="238"/>
      <c r="AD75" s="238"/>
      <c r="AE75" s="238"/>
      <c r="AF75" s="238"/>
      <c r="AG75" s="238"/>
      <c r="AH75" s="238"/>
      <c r="AI75" s="238"/>
      <c r="AJ75" s="238"/>
      <c r="AK75" s="238"/>
      <c r="AL75" s="238"/>
      <c r="AM75" s="238"/>
      <c r="AN75" s="238"/>
      <c r="AO75" s="238"/>
      <c r="AP75" s="238"/>
      <c r="AQ75" s="238"/>
      <c r="AR75" s="238"/>
      <c r="AS75" s="238"/>
      <c r="AT75" s="238"/>
      <c r="AU75" s="238"/>
      <c r="AV75" s="238"/>
      <c r="AW75" s="238"/>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row>
    <row r="76" spans="1:140" ht="22.15" customHeight="1" x14ac:dyDescent="0.25">
      <c r="A76" s="28"/>
      <c r="B76" s="28"/>
      <c r="C76" s="28"/>
      <c r="D76" s="28"/>
      <c r="E76" s="28"/>
      <c r="F76" s="28"/>
      <c r="G76" s="28"/>
      <c r="H76" s="28"/>
      <c r="I76" s="28"/>
      <c r="J76" s="28"/>
      <c r="K76" s="28"/>
      <c r="L76" s="28"/>
      <c r="M76" s="28"/>
      <c r="N76" s="28"/>
      <c r="O76" s="28"/>
      <c r="P76" s="28"/>
      <c r="Q76" s="28"/>
      <c r="R76" s="28"/>
      <c r="S76" s="28"/>
      <c r="T76" s="28"/>
      <c r="U76" s="28"/>
      <c r="V76" s="28"/>
      <c r="W76" s="28"/>
      <c r="X76" s="28"/>
      <c r="Y76" s="28"/>
      <c r="Z76" s="110"/>
      <c r="AA76" s="238"/>
      <c r="AB76" s="238"/>
      <c r="AC76" s="238"/>
      <c r="AD76" s="238"/>
      <c r="AE76" s="238"/>
      <c r="AF76" s="238"/>
      <c r="AG76" s="238"/>
      <c r="AH76" s="238"/>
      <c r="AI76" s="238"/>
      <c r="AJ76" s="238"/>
      <c r="AK76" s="238"/>
      <c r="AL76" s="238"/>
      <c r="AM76" s="238"/>
      <c r="AN76" s="238"/>
      <c r="AO76" s="238"/>
      <c r="AP76" s="238"/>
      <c r="AQ76" s="238"/>
      <c r="AR76" s="238"/>
      <c r="AS76" s="238"/>
      <c r="AT76" s="238"/>
      <c r="AU76" s="238"/>
      <c r="AV76" s="238"/>
      <c r="AW76" s="238"/>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row>
    <row r="77" spans="1:140" ht="22.15" customHeight="1" x14ac:dyDescent="0.25">
      <c r="A77" s="28"/>
      <c r="B77" s="28"/>
      <c r="C77" s="28"/>
      <c r="D77" s="28"/>
      <c r="E77" s="28"/>
      <c r="F77" s="28"/>
      <c r="G77" s="28"/>
      <c r="H77" s="28"/>
      <c r="I77" s="28"/>
      <c r="J77" s="28"/>
      <c r="K77" s="28"/>
      <c r="L77" s="28"/>
      <c r="M77" s="28"/>
      <c r="N77" s="28"/>
      <c r="O77" s="28"/>
      <c r="P77" s="28"/>
      <c r="Q77" s="28"/>
      <c r="R77" s="28"/>
      <c r="S77" s="28"/>
      <c r="T77" s="28"/>
      <c r="U77" s="28"/>
      <c r="V77" s="28"/>
      <c r="W77" s="28"/>
      <c r="X77" s="28"/>
      <c r="Y77" s="28"/>
      <c r="Z77" s="110"/>
      <c r="AA77" s="238"/>
      <c r="AB77" s="238"/>
      <c r="AC77" s="238"/>
      <c r="AD77" s="238"/>
      <c r="AE77" s="238"/>
      <c r="AF77" s="238"/>
      <c r="AG77" s="238"/>
      <c r="AH77" s="238"/>
      <c r="AI77" s="238"/>
      <c r="AJ77" s="238"/>
      <c r="AK77" s="238"/>
      <c r="AL77" s="238"/>
      <c r="AM77" s="238"/>
      <c r="AN77" s="238"/>
      <c r="AO77" s="238"/>
      <c r="AP77" s="238"/>
      <c r="AQ77" s="238"/>
      <c r="AR77" s="238"/>
      <c r="AS77" s="238"/>
      <c r="AT77" s="238"/>
      <c r="AU77" s="238"/>
      <c r="AV77" s="238"/>
      <c r="AW77" s="238"/>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row>
    <row r="78" spans="1:140" ht="22.15" customHeight="1" x14ac:dyDescent="0.25">
      <c r="A78" s="28"/>
      <c r="B78" s="28"/>
      <c r="C78" s="28"/>
      <c r="D78" s="28"/>
      <c r="E78" s="28"/>
      <c r="F78" s="28"/>
      <c r="G78" s="28"/>
      <c r="H78" s="28"/>
      <c r="I78" s="28"/>
      <c r="J78" s="28"/>
      <c r="K78" s="28"/>
      <c r="L78" s="28"/>
      <c r="M78" s="28"/>
      <c r="N78" s="28"/>
      <c r="O78" s="28"/>
      <c r="P78" s="28"/>
      <c r="Q78" s="28"/>
      <c r="R78" s="28"/>
      <c r="S78" s="28"/>
      <c r="T78" s="28"/>
      <c r="U78" s="28"/>
      <c r="V78" s="28"/>
      <c r="W78" s="28"/>
      <c r="X78" s="28"/>
      <c r="Y78" s="28"/>
      <c r="Z78" s="110"/>
      <c r="AA78" s="238"/>
      <c r="AB78" s="238"/>
      <c r="AC78" s="238"/>
      <c r="AD78" s="238"/>
      <c r="AE78" s="238"/>
      <c r="AF78" s="238"/>
      <c r="AG78" s="238"/>
      <c r="AH78" s="238"/>
      <c r="AI78" s="238"/>
      <c r="AJ78" s="238"/>
      <c r="AK78" s="238"/>
      <c r="AL78" s="238"/>
      <c r="AM78" s="238"/>
      <c r="AN78" s="238"/>
      <c r="AO78" s="238"/>
      <c r="AP78" s="238"/>
      <c r="AQ78" s="238"/>
      <c r="AR78" s="238"/>
      <c r="AS78" s="238"/>
      <c r="AT78" s="238"/>
      <c r="AU78" s="238"/>
      <c r="AV78" s="238"/>
      <c r="AW78" s="238"/>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row>
    <row r="79" spans="1:140" ht="22.15" customHeight="1" x14ac:dyDescent="0.25">
      <c r="A79" s="28"/>
      <c r="B79" s="28"/>
      <c r="C79" s="28"/>
      <c r="D79" s="28"/>
      <c r="E79" s="28"/>
      <c r="F79" s="28"/>
      <c r="G79" s="28"/>
      <c r="H79" s="28"/>
      <c r="I79" s="28"/>
      <c r="J79" s="28"/>
      <c r="K79" s="28"/>
      <c r="L79" s="28"/>
      <c r="M79" s="28"/>
      <c r="N79" s="28"/>
      <c r="O79" s="28"/>
      <c r="P79" s="28"/>
      <c r="Q79" s="28"/>
      <c r="R79" s="28"/>
      <c r="S79" s="28"/>
      <c r="T79" s="28"/>
      <c r="U79" s="28"/>
      <c r="V79" s="28"/>
      <c r="W79" s="28"/>
      <c r="X79" s="28"/>
      <c r="Y79" s="28"/>
      <c r="Z79" s="110"/>
      <c r="AA79" s="238"/>
      <c r="AB79" s="238"/>
      <c r="AC79" s="238"/>
      <c r="AD79" s="238"/>
      <c r="AE79" s="238"/>
      <c r="AF79" s="238"/>
      <c r="AG79" s="238"/>
      <c r="AH79" s="238"/>
      <c r="AI79" s="238"/>
      <c r="AJ79" s="238"/>
      <c r="AK79" s="238"/>
      <c r="AL79" s="238"/>
      <c r="AM79" s="238"/>
      <c r="AN79" s="238"/>
      <c r="AO79" s="238"/>
      <c r="AP79" s="238"/>
      <c r="AQ79" s="238"/>
      <c r="AR79" s="238"/>
      <c r="AS79" s="238"/>
      <c r="AT79" s="238"/>
      <c r="AU79" s="238"/>
      <c r="AV79" s="238"/>
      <c r="AW79" s="238"/>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row>
    <row r="80" spans="1:140" ht="22.15" customHeight="1" x14ac:dyDescent="0.25">
      <c r="A80" s="28"/>
      <c r="B80" s="28"/>
      <c r="C80" s="28"/>
      <c r="D80" s="28"/>
      <c r="E80" s="28"/>
      <c r="F80" s="28"/>
      <c r="G80" s="28"/>
      <c r="H80" s="28"/>
      <c r="I80" s="28"/>
      <c r="J80" s="28"/>
      <c r="K80" s="28"/>
      <c r="L80" s="28"/>
      <c r="M80" s="28"/>
      <c r="N80" s="28"/>
      <c r="O80" s="28"/>
      <c r="P80" s="28"/>
      <c r="Q80" s="28"/>
      <c r="R80" s="28"/>
      <c r="S80" s="28"/>
      <c r="T80" s="28"/>
      <c r="U80" s="28"/>
      <c r="V80" s="28"/>
      <c r="W80" s="28"/>
      <c r="X80" s="28"/>
      <c r="Y80" s="28"/>
      <c r="Z80" s="110"/>
      <c r="AA80" s="238"/>
      <c r="AB80" s="238"/>
      <c r="AC80" s="238"/>
      <c r="AD80" s="238"/>
      <c r="AE80" s="238"/>
      <c r="AF80" s="238"/>
      <c r="AG80" s="238"/>
      <c r="AH80" s="238"/>
      <c r="AI80" s="238"/>
      <c r="AJ80" s="238"/>
      <c r="AK80" s="238"/>
      <c r="AL80" s="238"/>
      <c r="AM80" s="238"/>
      <c r="AN80" s="238"/>
      <c r="AO80" s="238"/>
      <c r="AP80" s="238"/>
      <c r="AQ80" s="238"/>
      <c r="AR80" s="238"/>
      <c r="AS80" s="238"/>
      <c r="AT80" s="238"/>
      <c r="AU80" s="238"/>
      <c r="AV80" s="238"/>
      <c r="AW80" s="238"/>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row>
    <row r="81" spans="1:140" ht="22.15" customHeight="1" x14ac:dyDescent="0.25">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110"/>
      <c r="AA81" s="238"/>
      <c r="AB81" s="238"/>
      <c r="AC81" s="238"/>
      <c r="AD81" s="238"/>
      <c r="AE81" s="238"/>
      <c r="AF81" s="238"/>
      <c r="AG81" s="238"/>
      <c r="AH81" s="238"/>
      <c r="AI81" s="238"/>
      <c r="AJ81" s="238"/>
      <c r="AK81" s="238"/>
      <c r="AL81" s="238"/>
      <c r="AM81" s="238"/>
      <c r="AN81" s="238"/>
      <c r="AO81" s="238"/>
      <c r="AP81" s="238"/>
      <c r="AQ81" s="238"/>
      <c r="AR81" s="238"/>
      <c r="AS81" s="238"/>
      <c r="AT81" s="238"/>
      <c r="AU81" s="238"/>
      <c r="AV81" s="238"/>
      <c r="AW81" s="238"/>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row>
    <row r="82" spans="1:140" ht="22.15" customHeight="1" x14ac:dyDescent="0.25">
      <c r="A82" s="28"/>
      <c r="B82" s="28"/>
      <c r="C82" s="28"/>
      <c r="D82" s="28"/>
      <c r="E82" s="28"/>
      <c r="F82" s="28"/>
      <c r="G82" s="28"/>
      <c r="H82" s="28"/>
      <c r="I82" s="28"/>
      <c r="J82" s="28"/>
      <c r="K82" s="28"/>
      <c r="L82" s="28"/>
      <c r="M82" s="28"/>
      <c r="N82" s="28"/>
      <c r="O82" s="28"/>
      <c r="P82" s="28"/>
      <c r="Q82" s="28"/>
      <c r="R82" s="28"/>
      <c r="S82" s="28"/>
      <c r="T82" s="28"/>
      <c r="U82" s="28"/>
      <c r="V82" s="28"/>
      <c r="W82" s="28"/>
      <c r="X82" s="28"/>
      <c r="Y82" s="28"/>
      <c r="Z82" s="110"/>
      <c r="AA82" s="238"/>
      <c r="AB82" s="238"/>
      <c r="AC82" s="238"/>
      <c r="AD82" s="238"/>
      <c r="AE82" s="238"/>
      <c r="AF82" s="238"/>
      <c r="AG82" s="238"/>
      <c r="AH82" s="238"/>
      <c r="AI82" s="238"/>
      <c r="AJ82" s="238"/>
      <c r="AK82" s="238"/>
      <c r="AL82" s="238"/>
      <c r="AM82" s="238"/>
      <c r="AN82" s="238"/>
      <c r="AO82" s="238"/>
      <c r="AP82" s="238"/>
      <c r="AQ82" s="238"/>
      <c r="AR82" s="238"/>
      <c r="AS82" s="238"/>
      <c r="AT82" s="238"/>
      <c r="AU82" s="238"/>
      <c r="AV82" s="238"/>
      <c r="AW82" s="238"/>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row>
    <row r="83" spans="1:140" ht="22.15" customHeight="1" x14ac:dyDescent="0.25">
      <c r="A83" s="28"/>
      <c r="B83" s="28"/>
      <c r="C83" s="28"/>
      <c r="D83" s="28"/>
      <c r="E83" s="28"/>
      <c r="F83" s="28"/>
      <c r="G83" s="28"/>
      <c r="H83" s="28"/>
      <c r="I83" s="28"/>
      <c r="J83" s="28"/>
      <c r="K83" s="28"/>
      <c r="L83" s="28"/>
      <c r="M83" s="28"/>
      <c r="N83" s="28"/>
      <c r="O83" s="28"/>
      <c r="P83" s="28"/>
      <c r="Q83" s="28"/>
      <c r="R83" s="28"/>
      <c r="S83" s="28"/>
      <c r="T83" s="28"/>
      <c r="U83" s="28"/>
      <c r="V83" s="28"/>
      <c r="W83" s="28"/>
      <c r="X83" s="28"/>
      <c r="Y83" s="28"/>
      <c r="Z83" s="110"/>
      <c r="AA83" s="238"/>
      <c r="AB83" s="238"/>
      <c r="AC83" s="238"/>
      <c r="AD83" s="238"/>
      <c r="AE83" s="238"/>
      <c r="AF83" s="238"/>
      <c r="AG83" s="238"/>
      <c r="AH83" s="238"/>
      <c r="AI83" s="238"/>
      <c r="AJ83" s="238"/>
      <c r="AK83" s="238"/>
      <c r="AL83" s="238"/>
      <c r="AM83" s="238"/>
      <c r="AN83" s="238"/>
      <c r="AO83" s="238"/>
      <c r="AP83" s="238"/>
      <c r="AQ83" s="238"/>
      <c r="AR83" s="238"/>
      <c r="AS83" s="238"/>
      <c r="AT83" s="238"/>
      <c r="AU83" s="238"/>
      <c r="AV83" s="238"/>
      <c r="AW83" s="238"/>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row>
    <row r="84" spans="1:140" ht="22.15" customHeight="1"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110"/>
      <c r="AA84" s="238"/>
      <c r="AB84" s="238"/>
      <c r="AC84" s="238"/>
      <c r="AD84" s="238"/>
      <c r="AE84" s="238"/>
      <c r="AF84" s="238"/>
      <c r="AG84" s="238"/>
      <c r="AH84" s="238"/>
      <c r="AI84" s="238"/>
      <c r="AJ84" s="238"/>
      <c r="AK84" s="238"/>
      <c r="AL84" s="238"/>
      <c r="AM84" s="238"/>
      <c r="AN84" s="238"/>
      <c r="AO84" s="238"/>
      <c r="AP84" s="238"/>
      <c r="AQ84" s="238"/>
      <c r="AR84" s="238"/>
      <c r="AS84" s="238"/>
      <c r="AT84" s="238"/>
      <c r="AU84" s="238"/>
      <c r="AV84" s="238"/>
      <c r="AW84" s="238"/>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row>
    <row r="85" spans="1:140" ht="22.15" customHeight="1" x14ac:dyDescent="0.25">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110"/>
      <c r="AA85" s="238"/>
      <c r="AB85" s="238"/>
      <c r="AC85" s="238"/>
      <c r="AD85" s="238"/>
      <c r="AE85" s="238"/>
      <c r="AF85" s="238"/>
      <c r="AG85" s="238"/>
      <c r="AH85" s="238"/>
      <c r="AI85" s="238"/>
      <c r="AJ85" s="238"/>
      <c r="AK85" s="238"/>
      <c r="AL85" s="238"/>
      <c r="AM85" s="238"/>
      <c r="AN85" s="238"/>
      <c r="AO85" s="238"/>
      <c r="AP85" s="238"/>
      <c r="AQ85" s="238"/>
      <c r="AR85" s="238"/>
      <c r="AS85" s="238"/>
      <c r="AT85" s="238"/>
      <c r="AU85" s="238"/>
      <c r="AV85" s="238"/>
      <c r="AW85" s="238"/>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row>
    <row r="86" spans="1:140" ht="22.15" customHeight="1" x14ac:dyDescent="0.25">
      <c r="A86" s="28"/>
      <c r="B86" s="28"/>
      <c r="C86" s="28"/>
      <c r="D86" s="28"/>
      <c r="E86" s="28"/>
      <c r="F86" s="28"/>
      <c r="G86" s="28"/>
      <c r="H86" s="28"/>
      <c r="I86" s="28"/>
      <c r="J86" s="28"/>
      <c r="K86" s="28"/>
      <c r="L86" s="28"/>
      <c r="M86" s="28"/>
      <c r="N86" s="28"/>
      <c r="O86" s="28"/>
      <c r="P86" s="28"/>
      <c r="Q86" s="28"/>
      <c r="R86" s="28"/>
      <c r="S86" s="28"/>
      <c r="T86" s="28"/>
      <c r="U86" s="28"/>
      <c r="V86" s="28"/>
      <c r="W86" s="28"/>
      <c r="X86" s="28"/>
      <c r="Y86" s="28"/>
      <c r="Z86" s="110"/>
      <c r="AA86" s="238"/>
      <c r="AB86" s="238"/>
      <c r="AC86" s="238"/>
      <c r="AD86" s="238"/>
      <c r="AE86" s="238"/>
      <c r="AF86" s="238"/>
      <c r="AG86" s="238"/>
      <c r="AH86" s="238"/>
      <c r="AI86" s="238"/>
      <c r="AJ86" s="238"/>
      <c r="AK86" s="238"/>
      <c r="AL86" s="238"/>
      <c r="AM86" s="238"/>
      <c r="AN86" s="238"/>
      <c r="AO86" s="238"/>
      <c r="AP86" s="238"/>
      <c r="AQ86" s="238"/>
      <c r="AR86" s="238"/>
      <c r="AS86" s="238"/>
      <c r="AT86" s="238"/>
      <c r="AU86" s="238"/>
      <c r="AV86" s="238"/>
      <c r="AW86" s="238"/>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row>
    <row r="87" spans="1:140" ht="22.15" customHeight="1" x14ac:dyDescent="0.25">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110"/>
      <c r="AA87" s="238"/>
      <c r="AB87" s="238"/>
      <c r="AC87" s="238"/>
      <c r="AD87" s="238"/>
      <c r="AE87" s="238"/>
      <c r="AF87" s="238"/>
      <c r="AG87" s="238"/>
      <c r="AH87" s="238"/>
      <c r="AI87" s="238"/>
      <c r="AJ87" s="238"/>
      <c r="AK87" s="238"/>
      <c r="AL87" s="238"/>
      <c r="AM87" s="238"/>
      <c r="AN87" s="238"/>
      <c r="AO87" s="238"/>
      <c r="AP87" s="238"/>
      <c r="AQ87" s="238"/>
      <c r="AR87" s="238"/>
      <c r="AS87" s="238"/>
      <c r="AT87" s="238"/>
      <c r="AU87" s="238"/>
      <c r="AV87" s="238"/>
      <c r="AW87" s="238"/>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row>
    <row r="88" spans="1:140" ht="22.15" customHeight="1" x14ac:dyDescent="0.25">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110"/>
      <c r="AA88" s="238"/>
      <c r="AB88" s="238"/>
      <c r="AC88" s="238"/>
      <c r="AD88" s="238"/>
      <c r="AE88" s="238"/>
      <c r="AF88" s="238"/>
      <c r="AG88" s="238"/>
      <c r="AH88" s="238"/>
      <c r="AI88" s="238"/>
      <c r="AJ88" s="238"/>
      <c r="AK88" s="238"/>
      <c r="AL88" s="238"/>
      <c r="AM88" s="238"/>
      <c r="AN88" s="238"/>
      <c r="AO88" s="238"/>
      <c r="AP88" s="238"/>
      <c r="AQ88" s="238"/>
      <c r="AR88" s="238"/>
      <c r="AS88" s="238"/>
      <c r="AT88" s="238"/>
      <c r="AU88" s="238"/>
      <c r="AV88" s="238"/>
      <c r="AW88" s="238"/>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row>
    <row r="89" spans="1:140" ht="22.15" customHeight="1" x14ac:dyDescent="0.25">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110"/>
      <c r="AA89" s="238"/>
      <c r="AB89" s="238"/>
      <c r="AC89" s="238"/>
      <c r="AD89" s="238"/>
      <c r="AE89" s="238"/>
      <c r="AF89" s="238"/>
      <c r="AG89" s="238"/>
      <c r="AH89" s="238"/>
      <c r="AI89" s="238"/>
      <c r="AJ89" s="238"/>
      <c r="AK89" s="238"/>
      <c r="AL89" s="238"/>
      <c r="AM89" s="238"/>
      <c r="AN89" s="238"/>
      <c r="AO89" s="238"/>
      <c r="AP89" s="238"/>
      <c r="AQ89" s="238"/>
      <c r="AR89" s="238"/>
      <c r="AS89" s="238"/>
      <c r="AT89" s="238"/>
      <c r="AU89" s="238"/>
      <c r="AV89" s="238"/>
      <c r="AW89" s="238"/>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row>
    <row r="90" spans="1:140" ht="22.15" customHeight="1" x14ac:dyDescent="0.25">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110"/>
      <c r="AA90" s="238"/>
      <c r="AB90" s="238"/>
      <c r="AC90" s="238"/>
      <c r="AD90" s="238"/>
      <c r="AE90" s="238"/>
      <c r="AF90" s="238"/>
      <c r="AG90" s="238"/>
      <c r="AH90" s="238"/>
      <c r="AI90" s="238"/>
      <c r="AJ90" s="238"/>
      <c r="AK90" s="238"/>
      <c r="AL90" s="238"/>
      <c r="AM90" s="238"/>
      <c r="AN90" s="238"/>
      <c r="AO90" s="238"/>
      <c r="AP90" s="238"/>
      <c r="AQ90" s="238"/>
      <c r="AR90" s="238"/>
      <c r="AS90" s="238"/>
      <c r="AT90" s="238"/>
      <c r="AU90" s="238"/>
      <c r="AV90" s="238"/>
      <c r="AW90" s="238"/>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row>
    <row r="91" spans="1:140" ht="22.15" customHeight="1" x14ac:dyDescent="0.25">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110"/>
      <c r="AA91" s="238"/>
      <c r="AB91" s="238"/>
      <c r="AC91" s="238"/>
      <c r="AD91" s="238"/>
      <c r="AE91" s="238"/>
      <c r="AF91" s="238"/>
      <c r="AG91" s="238"/>
      <c r="AH91" s="238"/>
      <c r="AI91" s="238"/>
      <c r="AJ91" s="238"/>
      <c r="AK91" s="238"/>
      <c r="AL91" s="238"/>
      <c r="AM91" s="238"/>
      <c r="AN91" s="238"/>
      <c r="AO91" s="238"/>
      <c r="AP91" s="238"/>
      <c r="AQ91" s="238"/>
      <c r="AR91" s="238"/>
      <c r="AS91" s="238"/>
      <c r="AT91" s="238"/>
      <c r="AU91" s="238"/>
      <c r="AV91" s="238"/>
      <c r="AW91" s="238"/>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row>
    <row r="92" spans="1:140" ht="22.15" customHeight="1" x14ac:dyDescent="0.25">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110"/>
      <c r="AA92" s="238"/>
      <c r="AB92" s="238"/>
      <c r="AC92" s="238"/>
      <c r="AD92" s="238"/>
      <c r="AE92" s="238"/>
      <c r="AF92" s="238"/>
      <c r="AG92" s="238"/>
      <c r="AH92" s="238"/>
      <c r="AI92" s="238"/>
      <c r="AJ92" s="238"/>
      <c r="AK92" s="238"/>
      <c r="AL92" s="238"/>
      <c r="AM92" s="238"/>
      <c r="AN92" s="238"/>
      <c r="AO92" s="238"/>
      <c r="AP92" s="238"/>
      <c r="AQ92" s="238"/>
      <c r="AR92" s="238"/>
      <c r="AS92" s="238"/>
      <c r="AT92" s="238"/>
      <c r="AU92" s="238"/>
      <c r="AV92" s="238"/>
      <c r="AW92" s="238"/>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row>
    <row r="93" spans="1:140" ht="22.15" customHeight="1" x14ac:dyDescent="0.25">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110"/>
      <c r="AA93" s="238"/>
      <c r="AB93" s="238"/>
      <c r="AC93" s="238"/>
      <c r="AD93" s="238"/>
      <c r="AE93" s="238"/>
      <c r="AF93" s="238"/>
      <c r="AG93" s="238"/>
      <c r="AH93" s="238"/>
      <c r="AI93" s="238"/>
      <c r="AJ93" s="238"/>
      <c r="AK93" s="238"/>
      <c r="AL93" s="238"/>
      <c r="AM93" s="238"/>
      <c r="AN93" s="238"/>
      <c r="AO93" s="238"/>
      <c r="AP93" s="238"/>
      <c r="AQ93" s="238"/>
      <c r="AR93" s="238"/>
      <c r="AS93" s="238"/>
      <c r="AT93" s="238"/>
      <c r="AU93" s="238"/>
      <c r="AV93" s="238"/>
      <c r="AW93" s="238"/>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row>
    <row r="94" spans="1:140" ht="22.15" customHeight="1" x14ac:dyDescent="0.25">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110"/>
      <c r="AA94" s="238"/>
      <c r="AB94" s="238"/>
      <c r="AC94" s="238"/>
      <c r="AD94" s="238"/>
      <c r="AE94" s="238"/>
      <c r="AF94" s="238"/>
      <c r="AG94" s="238"/>
      <c r="AH94" s="238"/>
      <c r="AI94" s="238"/>
      <c r="AJ94" s="238"/>
      <c r="AK94" s="238"/>
      <c r="AL94" s="238"/>
      <c r="AM94" s="238"/>
      <c r="AN94" s="238"/>
      <c r="AO94" s="238"/>
      <c r="AP94" s="238"/>
      <c r="AQ94" s="238"/>
      <c r="AR94" s="238"/>
      <c r="AS94" s="238"/>
      <c r="AT94" s="238"/>
      <c r="AU94" s="238"/>
      <c r="AV94" s="238"/>
      <c r="AW94" s="238"/>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row>
    <row r="95" spans="1:140" ht="22.15" customHeight="1" x14ac:dyDescent="0.25">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110"/>
      <c r="AA95" s="238"/>
      <c r="AB95" s="238"/>
      <c r="AC95" s="238"/>
      <c r="AD95" s="238"/>
      <c r="AE95" s="238"/>
      <c r="AF95" s="238"/>
      <c r="AG95" s="238"/>
      <c r="AH95" s="238"/>
      <c r="AI95" s="238"/>
      <c r="AJ95" s="238"/>
      <c r="AK95" s="238"/>
      <c r="AL95" s="238"/>
      <c r="AM95" s="238"/>
      <c r="AN95" s="238"/>
      <c r="AO95" s="238"/>
      <c r="AP95" s="238"/>
      <c r="AQ95" s="238"/>
      <c r="AR95" s="238"/>
      <c r="AS95" s="238"/>
      <c r="AT95" s="238"/>
      <c r="AU95" s="238"/>
      <c r="AV95" s="238"/>
      <c r="AW95" s="238"/>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row>
    <row r="96" spans="1:140" ht="22.15" customHeight="1" x14ac:dyDescent="0.25">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110"/>
      <c r="AA96" s="238"/>
      <c r="AB96" s="238"/>
      <c r="AC96" s="238"/>
      <c r="AD96" s="238"/>
      <c r="AE96" s="238"/>
      <c r="AF96" s="238"/>
      <c r="AG96" s="238"/>
      <c r="AH96" s="238"/>
      <c r="AI96" s="238"/>
      <c r="AJ96" s="238"/>
      <c r="AK96" s="238"/>
      <c r="AL96" s="238"/>
      <c r="AM96" s="238"/>
      <c r="AN96" s="238"/>
      <c r="AO96" s="238"/>
      <c r="AP96" s="238"/>
      <c r="AQ96" s="238"/>
      <c r="AR96" s="238"/>
      <c r="AS96" s="238"/>
      <c r="AT96" s="238"/>
      <c r="AU96" s="238"/>
      <c r="AV96" s="238"/>
      <c r="AW96" s="238"/>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row>
    <row r="97" spans="1:140" ht="22.15" customHeight="1" x14ac:dyDescent="0.25">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110"/>
      <c r="AA97" s="238"/>
      <c r="AB97" s="238"/>
      <c r="AC97" s="238"/>
      <c r="AD97" s="238"/>
      <c r="AE97" s="238"/>
      <c r="AF97" s="238"/>
      <c r="AG97" s="238"/>
      <c r="AH97" s="238"/>
      <c r="AI97" s="238"/>
      <c r="AJ97" s="238"/>
      <c r="AK97" s="238"/>
      <c r="AL97" s="238"/>
      <c r="AM97" s="238"/>
      <c r="AN97" s="238"/>
      <c r="AO97" s="238"/>
      <c r="AP97" s="238"/>
      <c r="AQ97" s="238"/>
      <c r="AR97" s="238"/>
      <c r="AS97" s="238"/>
      <c r="AT97" s="238"/>
      <c r="AU97" s="238"/>
      <c r="AV97" s="238"/>
      <c r="AW97" s="238"/>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row>
    <row r="98" spans="1:140" ht="22.15" customHeight="1" x14ac:dyDescent="0.25">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110"/>
      <c r="AA98" s="238"/>
      <c r="AB98" s="238"/>
      <c r="AC98" s="238"/>
      <c r="AD98" s="238"/>
      <c r="AE98" s="238"/>
      <c r="AF98" s="238"/>
      <c r="AG98" s="238"/>
      <c r="AH98" s="238"/>
      <c r="AI98" s="238"/>
      <c r="AJ98" s="238"/>
      <c r="AK98" s="238"/>
      <c r="AL98" s="238"/>
      <c r="AM98" s="238"/>
      <c r="AN98" s="238"/>
      <c r="AO98" s="238"/>
      <c r="AP98" s="238"/>
      <c r="AQ98" s="238"/>
      <c r="AR98" s="238"/>
      <c r="AS98" s="238"/>
      <c r="AT98" s="238"/>
      <c r="AU98" s="238"/>
      <c r="AV98" s="238"/>
      <c r="AW98" s="238"/>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row>
    <row r="99" spans="1:140" ht="22.15" customHeight="1" x14ac:dyDescent="0.25">
      <c r="A99" s="28"/>
      <c r="B99" s="28"/>
      <c r="C99" s="28"/>
      <c r="D99" s="28"/>
      <c r="E99" s="28"/>
      <c r="F99" s="28"/>
      <c r="G99" s="28"/>
      <c r="H99" s="28"/>
      <c r="I99" s="28"/>
      <c r="J99" s="28"/>
      <c r="K99" s="28"/>
      <c r="L99" s="28"/>
      <c r="M99" s="28"/>
      <c r="N99" s="28"/>
      <c r="O99" s="28"/>
      <c r="P99" s="28"/>
      <c r="Q99" s="28"/>
      <c r="R99" s="28"/>
      <c r="S99" s="28"/>
      <c r="T99" s="28"/>
      <c r="U99" s="28"/>
      <c r="V99" s="28"/>
      <c r="W99" s="28"/>
      <c r="X99" s="28"/>
      <c r="Y99" s="28"/>
      <c r="Z99" s="110"/>
      <c r="AA99" s="238"/>
      <c r="AB99" s="238"/>
      <c r="AC99" s="238"/>
      <c r="AD99" s="238"/>
      <c r="AE99" s="238"/>
      <c r="AF99" s="238"/>
      <c r="AG99" s="238"/>
      <c r="AH99" s="238"/>
      <c r="AI99" s="238"/>
      <c r="AJ99" s="238"/>
      <c r="AK99" s="238"/>
      <c r="AL99" s="238"/>
      <c r="AM99" s="238"/>
      <c r="AN99" s="238"/>
      <c r="AO99" s="238"/>
      <c r="AP99" s="238"/>
      <c r="AQ99" s="238"/>
      <c r="AR99" s="238"/>
      <c r="AS99" s="238"/>
      <c r="AT99" s="238"/>
      <c r="AU99" s="238"/>
      <c r="AV99" s="238"/>
      <c r="AW99" s="238"/>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row>
    <row r="100" spans="1:140" ht="22.15" customHeight="1" x14ac:dyDescent="0.25">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110"/>
      <c r="AA100" s="238"/>
      <c r="AB100" s="238"/>
      <c r="AC100" s="238"/>
      <c r="AD100" s="238"/>
      <c r="AE100" s="238"/>
      <c r="AF100" s="238"/>
      <c r="AG100" s="238"/>
      <c r="AH100" s="238"/>
      <c r="AI100" s="238"/>
      <c r="AJ100" s="238"/>
      <c r="AK100" s="238"/>
      <c r="AL100" s="238"/>
      <c r="AM100" s="238"/>
      <c r="AN100" s="238"/>
      <c r="AO100" s="238"/>
      <c r="AP100" s="238"/>
      <c r="AQ100" s="238"/>
      <c r="AR100" s="238"/>
      <c r="AS100" s="238"/>
      <c r="AT100" s="238"/>
      <c r="AU100" s="238"/>
      <c r="AV100" s="238"/>
      <c r="AW100" s="238"/>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row>
    <row r="101" spans="1:140" ht="22.15" customHeight="1" x14ac:dyDescent="0.25">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110"/>
      <c r="AA101" s="238"/>
      <c r="AB101" s="238"/>
      <c r="AC101" s="238"/>
      <c r="AD101" s="238"/>
      <c r="AE101" s="238"/>
      <c r="AF101" s="238"/>
      <c r="AG101" s="238"/>
      <c r="AH101" s="238"/>
      <c r="AI101" s="238"/>
      <c r="AJ101" s="238"/>
      <c r="AK101" s="238"/>
      <c r="AL101" s="238"/>
      <c r="AM101" s="238"/>
      <c r="AN101" s="238"/>
      <c r="AO101" s="238"/>
      <c r="AP101" s="238"/>
      <c r="AQ101" s="238"/>
      <c r="AR101" s="238"/>
      <c r="AS101" s="238"/>
      <c r="AT101" s="238"/>
      <c r="AU101" s="238"/>
      <c r="AV101" s="238"/>
      <c r="AW101" s="238"/>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row>
    <row r="102" spans="1:140" ht="22.15" customHeight="1" x14ac:dyDescent="0.25">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110"/>
      <c r="AA102" s="238"/>
      <c r="AB102" s="238"/>
      <c r="AC102" s="238"/>
      <c r="AD102" s="238"/>
      <c r="AE102" s="238"/>
      <c r="AF102" s="238"/>
      <c r="AG102" s="238"/>
      <c r="AH102" s="238"/>
      <c r="AI102" s="238"/>
      <c r="AJ102" s="238"/>
      <c r="AK102" s="238"/>
      <c r="AL102" s="238"/>
      <c r="AM102" s="238"/>
      <c r="AN102" s="238"/>
      <c r="AO102" s="238"/>
      <c r="AP102" s="238"/>
      <c r="AQ102" s="238"/>
      <c r="AR102" s="238"/>
      <c r="AS102" s="238"/>
      <c r="AT102" s="238"/>
      <c r="AU102" s="238"/>
      <c r="AV102" s="238"/>
      <c r="AW102" s="238"/>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row>
    <row r="103" spans="1:140" ht="22.15" customHeight="1" x14ac:dyDescent="0.25">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110"/>
      <c r="AA103" s="238"/>
      <c r="AB103" s="238"/>
      <c r="AC103" s="238"/>
      <c r="AD103" s="238"/>
      <c r="AE103" s="238"/>
      <c r="AF103" s="238"/>
      <c r="AG103" s="238"/>
      <c r="AH103" s="238"/>
      <c r="AI103" s="238"/>
      <c r="AJ103" s="238"/>
      <c r="AK103" s="238"/>
      <c r="AL103" s="238"/>
      <c r="AM103" s="238"/>
      <c r="AN103" s="238"/>
      <c r="AO103" s="238"/>
      <c r="AP103" s="238"/>
      <c r="AQ103" s="238"/>
      <c r="AR103" s="238"/>
      <c r="AS103" s="238"/>
      <c r="AT103" s="238"/>
      <c r="AU103" s="238"/>
      <c r="AV103" s="238"/>
      <c r="AW103" s="238"/>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row>
    <row r="104" spans="1:140" ht="22.15" customHeight="1" x14ac:dyDescent="0.25">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110"/>
      <c r="AA104" s="238"/>
      <c r="AB104" s="238"/>
      <c r="AC104" s="238"/>
      <c r="AD104" s="238"/>
      <c r="AE104" s="238"/>
      <c r="AF104" s="238"/>
      <c r="AG104" s="238"/>
      <c r="AH104" s="238"/>
      <c r="AI104" s="238"/>
      <c r="AJ104" s="238"/>
      <c r="AK104" s="238"/>
      <c r="AL104" s="238"/>
      <c r="AM104" s="238"/>
      <c r="AN104" s="238"/>
      <c r="AO104" s="238"/>
      <c r="AP104" s="238"/>
      <c r="AQ104" s="238"/>
      <c r="AR104" s="238"/>
      <c r="AS104" s="238"/>
      <c r="AT104" s="238"/>
      <c r="AU104" s="238"/>
      <c r="AV104" s="238"/>
      <c r="AW104" s="238"/>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row>
    <row r="105" spans="1:140" x14ac:dyDescent="0.2">
      <c r="A105" s="238"/>
      <c r="B105" s="238"/>
      <c r="C105" s="238"/>
      <c r="D105" s="238"/>
      <c r="E105" s="238"/>
      <c r="F105" s="238"/>
      <c r="G105" s="238"/>
      <c r="H105" s="238"/>
      <c r="I105" s="238"/>
      <c r="J105" s="238"/>
      <c r="K105" s="238"/>
      <c r="L105" s="238"/>
      <c r="M105" s="238"/>
      <c r="N105" s="238"/>
      <c r="O105" s="238"/>
      <c r="P105" s="238"/>
      <c r="Q105" s="238"/>
      <c r="R105" s="238"/>
      <c r="S105" s="238"/>
      <c r="T105" s="238"/>
      <c r="U105" s="238"/>
      <c r="V105" s="238"/>
      <c r="W105" s="238"/>
      <c r="X105" s="238"/>
      <c r="Y105" s="238"/>
      <c r="Z105" s="238"/>
      <c r="AA105" s="238"/>
      <c r="AB105" s="238"/>
      <c r="AC105" s="238"/>
      <c r="AD105" s="238"/>
      <c r="AE105" s="238"/>
      <c r="AF105" s="238"/>
      <c r="AG105" s="238"/>
      <c r="AH105" s="238"/>
      <c r="AI105" s="238"/>
      <c r="AJ105" s="238"/>
      <c r="AK105" s="238"/>
      <c r="AL105" s="238"/>
      <c r="AM105" s="238"/>
      <c r="AN105" s="238"/>
      <c r="AO105" s="238"/>
      <c r="AP105" s="238"/>
      <c r="AQ105" s="238"/>
      <c r="AR105" s="238"/>
      <c r="AS105" s="238"/>
      <c r="AT105" s="238"/>
      <c r="AU105" s="238"/>
      <c r="AV105" s="238"/>
      <c r="AW105" s="238"/>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row>
    <row r="106" spans="1:140" x14ac:dyDescent="0.2">
      <c r="A106" s="238"/>
      <c r="B106" s="238"/>
      <c r="C106" s="238"/>
      <c r="D106" s="238"/>
      <c r="E106" s="238"/>
      <c r="F106" s="238"/>
      <c r="G106" s="238"/>
      <c r="H106" s="238"/>
      <c r="I106" s="238"/>
      <c r="J106" s="238"/>
      <c r="K106" s="238"/>
      <c r="L106" s="238"/>
      <c r="M106" s="238"/>
      <c r="N106" s="238"/>
      <c r="O106" s="238"/>
      <c r="P106" s="238"/>
      <c r="Q106" s="238"/>
      <c r="R106" s="238"/>
      <c r="S106" s="238"/>
      <c r="T106" s="238"/>
      <c r="U106" s="238"/>
      <c r="V106" s="238"/>
      <c r="W106" s="238"/>
      <c r="X106" s="238"/>
      <c r="Y106" s="238"/>
      <c r="Z106" s="238"/>
      <c r="AA106" s="238"/>
      <c r="AB106" s="238"/>
      <c r="AC106" s="238"/>
      <c r="AD106" s="238"/>
      <c r="AE106" s="238"/>
      <c r="AF106" s="238"/>
      <c r="AG106" s="238"/>
      <c r="AH106" s="238"/>
      <c r="AI106" s="238"/>
      <c r="AJ106" s="238"/>
      <c r="AK106" s="238"/>
      <c r="AL106" s="238"/>
      <c r="AM106" s="238"/>
      <c r="AN106" s="238"/>
      <c r="AO106" s="238"/>
      <c r="AP106" s="238"/>
      <c r="AQ106" s="238"/>
      <c r="AR106" s="238"/>
      <c r="AS106" s="238"/>
      <c r="AT106" s="238"/>
      <c r="AU106" s="238"/>
      <c r="AV106" s="238"/>
      <c r="AW106" s="238"/>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row>
    <row r="107" spans="1:140" x14ac:dyDescent="0.2">
      <c r="A107" s="238"/>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8"/>
      <c r="AV107" s="238"/>
      <c r="AW107" s="238"/>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row>
    <row r="108" spans="1:140" x14ac:dyDescent="0.2">
      <c r="A108" s="238"/>
      <c r="B108" s="238"/>
      <c r="C108" s="238"/>
      <c r="D108" s="238"/>
      <c r="E108" s="238"/>
      <c r="F108" s="238"/>
      <c r="G108" s="238"/>
      <c r="H108" s="238"/>
      <c r="I108" s="238"/>
      <c r="J108" s="238"/>
      <c r="K108" s="238"/>
      <c r="L108" s="238"/>
      <c r="M108" s="238"/>
      <c r="N108" s="238"/>
      <c r="O108" s="238"/>
      <c r="P108" s="238"/>
      <c r="Q108" s="238"/>
      <c r="R108" s="238"/>
      <c r="S108" s="238"/>
      <c r="T108" s="238"/>
      <c r="U108" s="238"/>
      <c r="V108" s="238"/>
      <c r="W108" s="238"/>
      <c r="X108" s="238"/>
      <c r="Y108" s="238"/>
      <c r="Z108" s="238"/>
      <c r="AA108" s="238"/>
      <c r="AB108" s="238"/>
      <c r="AC108" s="238"/>
      <c r="AD108" s="238"/>
      <c r="AE108" s="238"/>
      <c r="AF108" s="238"/>
      <c r="AG108" s="238"/>
      <c r="AH108" s="238"/>
      <c r="AI108" s="238"/>
      <c r="AJ108" s="238"/>
      <c r="AK108" s="238"/>
      <c r="AL108" s="238"/>
      <c r="AM108" s="238"/>
      <c r="AN108" s="238"/>
      <c r="AO108" s="238"/>
      <c r="AP108" s="238"/>
      <c r="AQ108" s="238"/>
      <c r="AR108" s="238"/>
      <c r="AS108" s="238"/>
      <c r="AT108" s="238"/>
      <c r="AU108" s="238"/>
      <c r="AV108" s="238"/>
      <c r="AW108" s="238"/>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row>
    <row r="109" spans="1:140" x14ac:dyDescent="0.2">
      <c r="A109" s="238"/>
      <c r="B109" s="238"/>
      <c r="C109" s="238"/>
      <c r="D109" s="238"/>
      <c r="E109" s="238"/>
      <c r="F109" s="238"/>
      <c r="G109" s="238"/>
      <c r="H109" s="238"/>
      <c r="I109" s="238"/>
      <c r="J109" s="238"/>
      <c r="K109" s="238"/>
      <c r="L109" s="238"/>
      <c r="M109" s="238"/>
      <c r="N109" s="238"/>
      <c r="O109" s="238"/>
      <c r="P109" s="238"/>
      <c r="Q109" s="238"/>
      <c r="R109" s="238"/>
      <c r="S109" s="238"/>
      <c r="T109" s="238"/>
      <c r="U109" s="238"/>
      <c r="V109" s="238"/>
      <c r="W109" s="238"/>
      <c r="X109" s="238"/>
      <c r="Y109" s="238"/>
      <c r="Z109" s="238"/>
      <c r="AA109" s="238"/>
      <c r="AB109" s="238"/>
      <c r="AC109" s="238"/>
      <c r="AD109" s="238"/>
      <c r="AE109" s="238"/>
      <c r="AF109" s="238"/>
      <c r="AG109" s="238"/>
      <c r="AH109" s="238"/>
      <c r="AI109" s="238"/>
      <c r="AJ109" s="238"/>
      <c r="AK109" s="238"/>
      <c r="AL109" s="238"/>
      <c r="AM109" s="238"/>
      <c r="AN109" s="238"/>
      <c r="AO109" s="238"/>
      <c r="AP109" s="238"/>
      <c r="AQ109" s="238"/>
      <c r="AR109" s="238"/>
      <c r="AS109" s="238"/>
      <c r="AT109" s="238"/>
      <c r="AU109" s="238"/>
      <c r="AV109" s="238"/>
      <c r="AW109" s="238"/>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row>
    <row r="110" spans="1:140" x14ac:dyDescent="0.2">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row>
    <row r="111" spans="1:140" x14ac:dyDescent="0.2">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row>
    <row r="112" spans="1:140" x14ac:dyDescent="0.2">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row>
    <row r="113" spans="1:140" x14ac:dyDescent="0.2">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row>
    <row r="114" spans="1:140" x14ac:dyDescent="0.2">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row>
    <row r="115" spans="1:140" x14ac:dyDescent="0.2">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row>
    <row r="116" spans="1:140" x14ac:dyDescent="0.2">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row>
    <row r="117" spans="1:140" x14ac:dyDescent="0.2">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row>
    <row r="118" spans="1:140" x14ac:dyDescent="0.2">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row>
    <row r="119" spans="1:140" x14ac:dyDescent="0.2">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row>
    <row r="120" spans="1:140" x14ac:dyDescent="0.2">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row>
    <row r="121" spans="1:140" x14ac:dyDescent="0.2">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row>
    <row r="122" spans="1:140" x14ac:dyDescent="0.2">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row>
    <row r="123" spans="1:140" x14ac:dyDescent="0.2">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row>
    <row r="124" spans="1:140" x14ac:dyDescent="0.2">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row>
    <row r="125" spans="1:140" x14ac:dyDescent="0.2">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row>
    <row r="126" spans="1:140" x14ac:dyDescent="0.2">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row>
    <row r="127" spans="1:140" x14ac:dyDescent="0.2">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row>
    <row r="128" spans="1:140" x14ac:dyDescent="0.2">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row>
    <row r="129" spans="1:140" x14ac:dyDescent="0.2">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row>
    <row r="130" spans="1:140" x14ac:dyDescent="0.2">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row>
    <row r="131" spans="1:140" x14ac:dyDescent="0.2">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row>
    <row r="132" spans="1:140" x14ac:dyDescent="0.2">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row>
    <row r="133" spans="1:140" x14ac:dyDescent="0.2">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row>
    <row r="134" spans="1:140" x14ac:dyDescent="0.2">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row>
    <row r="135" spans="1:140" x14ac:dyDescent="0.2">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row>
    <row r="136" spans="1:140" x14ac:dyDescent="0.2">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row>
    <row r="137" spans="1:140" x14ac:dyDescent="0.2">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row>
    <row r="138" spans="1:140" x14ac:dyDescent="0.2">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row>
    <row r="139" spans="1:140" x14ac:dyDescent="0.2">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row>
    <row r="140" spans="1:140" x14ac:dyDescent="0.2">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row>
    <row r="141" spans="1:140" x14ac:dyDescent="0.2">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row>
    <row r="142" spans="1:140" x14ac:dyDescent="0.2">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row>
  </sheetData>
  <mergeCells count="10">
    <mergeCell ref="A15:A16"/>
    <mergeCell ref="B15:N16"/>
    <mergeCell ref="B17:C17"/>
    <mergeCell ref="H17:I17"/>
    <mergeCell ref="B7:C7"/>
    <mergeCell ref="H7:I7"/>
    <mergeCell ref="A8:A12"/>
    <mergeCell ref="B8:N12"/>
    <mergeCell ref="A13:A14"/>
    <mergeCell ref="B13:N14"/>
  </mergeCells>
  <pageMargins left="0.75" right="0.75" top="1" bottom="1" header="0.5" footer="0.5"/>
  <pageSetup orientation="portrait" horizontalDpi="4294967292" verticalDpi="4294967292"/>
  <colBreaks count="2" manualBreakCount="2">
    <brk id="6" max="1048575" man="1"/>
    <brk id="14" max="1048575" man="1"/>
  </colBreaks>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L285"/>
  <sheetViews>
    <sheetView zoomScale="80" zoomScaleNormal="80" zoomScalePageLayoutView="80" workbookViewId="0">
      <selection activeCell="C25" sqref="C25"/>
    </sheetView>
  </sheetViews>
  <sheetFormatPr defaultColWidth="11" defaultRowHeight="12.75" x14ac:dyDescent="0.2"/>
  <cols>
    <col min="1" max="2" width="6.125" customWidth="1"/>
    <col min="3" max="3" width="65" customWidth="1"/>
    <col min="4" max="7" width="22.5" customWidth="1"/>
    <col min="8" max="8" width="9.5" customWidth="1"/>
    <col min="9" max="9" width="53.125" customWidth="1"/>
    <col min="10" max="10" width="18.5" customWidth="1"/>
    <col min="11" max="11" width="22.5" customWidth="1"/>
    <col min="12" max="12" width="6.125" customWidth="1"/>
    <col min="13" max="13" width="65" customWidth="1"/>
    <col min="14" max="16" width="22.5" customWidth="1"/>
    <col min="17" max="17" width="16.75" customWidth="1"/>
    <col min="18" max="18" width="27.5" customWidth="1"/>
    <col min="19" max="19" width="28.25" customWidth="1"/>
    <col min="25" max="25" width="6.125" customWidth="1"/>
    <col min="26" max="26" width="65" customWidth="1"/>
    <col min="27" max="29" width="22.5" customWidth="1"/>
    <col min="30" max="31" width="16.75" customWidth="1"/>
    <col min="32" max="32" width="18" customWidth="1"/>
    <col min="34" max="34" width="48.5" customWidth="1"/>
    <col min="35" max="35" width="17" customWidth="1"/>
    <col min="36" max="36" width="27.125" customWidth="1"/>
    <col min="37" max="37" width="22.875" customWidth="1"/>
    <col min="38" max="38" width="16.125" customWidth="1"/>
    <col min="39" max="39" width="13.5" customWidth="1"/>
  </cols>
  <sheetData>
    <row r="1" spans="1:142" ht="15" x14ac:dyDescent="0.2">
      <c r="A1" s="1"/>
      <c r="B1" s="1"/>
      <c r="C1" s="1"/>
      <c r="D1" s="1"/>
      <c r="E1" s="1"/>
      <c r="F1" s="2"/>
      <c r="G1" s="3"/>
      <c r="H1" s="3"/>
      <c r="I1" s="3"/>
      <c r="J1" s="3"/>
      <c r="K1" s="3"/>
      <c r="L1" s="3"/>
      <c r="M1" s="3"/>
      <c r="N1" s="3"/>
      <c r="O1" s="3"/>
      <c r="P1" s="3"/>
      <c r="Q1" s="3"/>
      <c r="R1" s="3"/>
      <c r="S1" s="3"/>
      <c r="T1" s="3"/>
      <c r="U1" s="3"/>
      <c r="V1" s="3"/>
      <c r="W1" s="3"/>
      <c r="X1" s="1"/>
      <c r="Y1" s="1"/>
      <c r="Z1" s="1"/>
      <c r="AA1" s="4"/>
      <c r="AB1" s="4"/>
      <c r="AC1" s="4"/>
      <c r="AD1" s="4"/>
      <c r="AE1" s="4"/>
      <c r="AF1" s="4"/>
      <c r="AG1" s="4"/>
      <c r="AH1" s="4"/>
      <c r="AI1" s="4"/>
      <c r="AJ1" s="4"/>
      <c r="AK1" s="4"/>
      <c r="AL1" s="4"/>
      <c r="AM1" s="4"/>
      <c r="AN1" s="4"/>
      <c r="AO1" s="4"/>
      <c r="AP1" s="4"/>
      <c r="AQ1" s="4"/>
      <c r="AR1" s="4"/>
      <c r="AS1" s="4"/>
      <c r="AT1" s="4"/>
      <c r="AU1" s="4"/>
      <c r="AV1" s="4"/>
      <c r="AW1" s="4"/>
      <c r="AX1" s="4"/>
      <c r="AY1" s="4"/>
      <c r="AZ1" s="4"/>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row>
    <row r="2" spans="1:142" ht="15" x14ac:dyDescent="0.2">
      <c r="A2" s="3"/>
      <c r="B2" s="3"/>
      <c r="C2" s="3"/>
      <c r="D2" s="3"/>
      <c r="E2" s="3"/>
      <c r="F2" s="2"/>
      <c r="G2" s="3"/>
      <c r="H2" s="3"/>
      <c r="I2" s="3"/>
      <c r="J2" s="3"/>
      <c r="K2" s="3"/>
      <c r="L2" s="3"/>
      <c r="M2" s="3"/>
      <c r="N2" s="3"/>
      <c r="O2" s="3"/>
      <c r="P2" s="3"/>
      <c r="Q2" s="3"/>
      <c r="R2" s="3"/>
      <c r="S2" s="3"/>
      <c r="T2" s="3"/>
      <c r="U2" s="3"/>
      <c r="V2" s="3"/>
      <c r="W2" s="3"/>
      <c r="X2" s="3"/>
      <c r="Y2" s="3"/>
      <c r="Z2" s="3"/>
      <c r="AA2" s="4"/>
      <c r="AB2" s="4"/>
      <c r="AC2" s="4"/>
      <c r="AD2" s="4"/>
      <c r="AE2" s="4"/>
      <c r="AF2" s="4"/>
      <c r="AG2" s="4"/>
      <c r="AH2" s="4"/>
      <c r="AI2" s="4"/>
      <c r="AJ2" s="4"/>
      <c r="AK2" s="4"/>
      <c r="AL2" s="4"/>
      <c r="AM2" s="4"/>
      <c r="AN2" s="4"/>
      <c r="AO2" s="4"/>
      <c r="AP2" s="4"/>
      <c r="AQ2" s="4"/>
      <c r="AR2" s="4"/>
      <c r="AS2" s="4"/>
      <c r="AT2" s="4"/>
      <c r="AU2" s="4"/>
      <c r="AV2" s="4"/>
      <c r="AW2" s="4"/>
      <c r="AX2" s="4"/>
      <c r="AY2" s="4"/>
      <c r="AZ2" s="4"/>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row>
    <row r="3" spans="1:142" ht="15" x14ac:dyDescent="0.2">
      <c r="A3" s="3"/>
      <c r="B3" s="3"/>
      <c r="C3" s="3"/>
      <c r="D3" s="3"/>
      <c r="E3" s="3"/>
      <c r="F3" s="2"/>
      <c r="G3" s="3"/>
      <c r="H3" s="3"/>
      <c r="I3" s="3"/>
      <c r="J3" s="3"/>
      <c r="K3" s="3"/>
      <c r="L3" s="3"/>
      <c r="M3" s="3"/>
      <c r="N3" s="3"/>
      <c r="O3" s="3"/>
      <c r="P3" s="3"/>
      <c r="Q3" s="3"/>
      <c r="R3" s="3"/>
      <c r="S3" s="3"/>
      <c r="T3" s="3"/>
      <c r="U3" s="3"/>
      <c r="V3" s="3"/>
      <c r="W3" s="3"/>
      <c r="X3" s="3"/>
      <c r="Y3" s="3"/>
      <c r="Z3" s="3"/>
      <c r="AA3" s="4"/>
      <c r="AB3" s="4"/>
      <c r="AC3" s="4"/>
      <c r="AD3" s="4"/>
      <c r="AE3" s="4"/>
      <c r="AF3" s="4"/>
      <c r="AG3" s="4"/>
      <c r="AH3" s="4"/>
      <c r="AI3" s="4"/>
      <c r="AJ3" s="4"/>
      <c r="AK3" s="4"/>
      <c r="AL3" s="4"/>
      <c r="AM3" s="4"/>
      <c r="AN3" s="4"/>
      <c r="AO3" s="4"/>
      <c r="AP3" s="4"/>
      <c r="AQ3" s="4"/>
      <c r="AR3" s="4"/>
      <c r="AS3" s="4"/>
      <c r="AT3" s="4"/>
      <c r="AU3" s="4"/>
      <c r="AV3" s="4"/>
      <c r="AW3" s="4"/>
      <c r="AX3" s="4"/>
      <c r="AY3" s="4"/>
      <c r="AZ3" s="4"/>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row>
    <row r="4" spans="1:142" ht="15" x14ac:dyDescent="0.2">
      <c r="A4" s="3"/>
      <c r="B4" s="3"/>
      <c r="C4" s="3"/>
      <c r="D4" s="3"/>
      <c r="E4" s="3"/>
      <c r="F4" s="3"/>
      <c r="G4" s="3"/>
      <c r="H4" s="3"/>
      <c r="I4" s="3"/>
      <c r="J4" s="3"/>
      <c r="K4" s="3"/>
      <c r="L4" s="3"/>
      <c r="M4" s="3"/>
      <c r="N4" s="3"/>
      <c r="O4" s="3"/>
      <c r="P4" s="3"/>
      <c r="Q4" s="3"/>
      <c r="R4" s="3"/>
      <c r="S4" s="3"/>
      <c r="T4" s="3"/>
      <c r="U4" s="3"/>
      <c r="V4" s="3"/>
      <c r="W4" s="3"/>
      <c r="X4" s="3"/>
      <c r="Y4" s="3"/>
      <c r="Z4" s="3"/>
      <c r="AA4" s="4"/>
      <c r="AB4" s="4"/>
      <c r="AC4" s="4"/>
      <c r="AD4" s="4"/>
      <c r="AE4" s="4"/>
      <c r="AF4" s="4"/>
      <c r="AG4" s="4"/>
      <c r="AH4" s="4"/>
      <c r="AI4" s="4"/>
      <c r="AJ4" s="4"/>
      <c r="AK4" s="4"/>
      <c r="AL4" s="4"/>
      <c r="AM4" s="4"/>
      <c r="AN4" s="4"/>
      <c r="AO4" s="4"/>
      <c r="AP4" s="4"/>
      <c r="AQ4" s="4"/>
      <c r="AR4" s="4"/>
      <c r="AS4" s="4"/>
      <c r="AT4" s="4"/>
      <c r="AU4" s="4"/>
      <c r="AV4" s="4"/>
      <c r="AW4" s="4"/>
      <c r="AX4" s="4"/>
      <c r="AY4" s="4"/>
      <c r="AZ4" s="4"/>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row>
    <row r="5" spans="1:142" ht="15" x14ac:dyDescent="0.2">
      <c r="A5" s="3"/>
      <c r="C5" s="3"/>
      <c r="D5" s="3"/>
      <c r="F5" s="3"/>
      <c r="G5" s="3"/>
      <c r="H5" s="3"/>
      <c r="I5" s="3"/>
      <c r="J5" s="3"/>
      <c r="K5" s="3"/>
      <c r="L5" s="3"/>
      <c r="M5" s="3"/>
      <c r="N5" s="3"/>
      <c r="O5" s="3"/>
      <c r="P5" s="3"/>
      <c r="Q5" s="3"/>
      <c r="R5" s="3"/>
      <c r="S5" s="3"/>
      <c r="T5" s="3"/>
      <c r="U5" s="3"/>
      <c r="V5" s="3"/>
      <c r="W5" s="3"/>
      <c r="X5" s="3"/>
      <c r="Y5" s="3"/>
      <c r="Z5" s="3"/>
      <c r="AA5" s="4"/>
      <c r="AB5" s="4"/>
      <c r="AC5" s="4"/>
      <c r="AD5" s="4"/>
      <c r="AE5" s="4"/>
      <c r="AF5" s="4"/>
      <c r="AG5" s="4"/>
      <c r="AH5" s="4"/>
      <c r="AI5" s="4"/>
      <c r="AJ5" s="4"/>
      <c r="AK5" s="4"/>
      <c r="AL5" s="4"/>
      <c r="AM5" s="4"/>
      <c r="AN5" s="4"/>
      <c r="AO5" s="4"/>
      <c r="AP5" s="4"/>
      <c r="AQ5" s="4"/>
      <c r="AR5" s="4"/>
      <c r="AS5" s="4"/>
      <c r="AT5" s="4"/>
      <c r="AU5" s="4"/>
      <c r="AV5" s="4"/>
      <c r="AW5" s="4"/>
      <c r="AX5" s="4"/>
      <c r="AY5" s="4"/>
      <c r="AZ5" s="4"/>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row>
    <row r="6" spans="1:142" ht="36" customHeight="1" x14ac:dyDescent="0.2">
      <c r="A6" s="6"/>
      <c r="B6" s="7" t="s">
        <v>350</v>
      </c>
      <c r="D6" s="8"/>
      <c r="E6" s="8"/>
      <c r="F6" s="8"/>
      <c r="G6" s="8"/>
      <c r="H6" s="8"/>
      <c r="I6" s="8"/>
      <c r="J6" s="8"/>
      <c r="K6" s="8"/>
      <c r="L6" s="8"/>
      <c r="M6" s="8"/>
      <c r="N6" s="8"/>
      <c r="O6" s="8"/>
      <c r="P6" s="8"/>
      <c r="Q6" s="8"/>
      <c r="R6" s="8"/>
      <c r="S6" s="8"/>
      <c r="T6" s="8"/>
      <c r="U6" s="8"/>
      <c r="V6" s="8"/>
      <c r="W6" s="8"/>
      <c r="X6" s="8"/>
      <c r="Y6" s="8"/>
      <c r="Z6" s="8"/>
      <c r="AA6" s="4"/>
      <c r="AB6" s="4"/>
      <c r="AC6" s="4"/>
      <c r="AD6" s="4"/>
      <c r="AE6" s="4"/>
      <c r="AF6" s="4"/>
      <c r="AG6" s="4"/>
      <c r="AH6" s="4"/>
      <c r="AI6" s="4"/>
      <c r="AJ6" s="4"/>
      <c r="AK6" s="4"/>
      <c r="AL6" s="4"/>
      <c r="AM6" s="4"/>
      <c r="AN6" s="4"/>
      <c r="AO6" s="4"/>
      <c r="AP6" s="4"/>
      <c r="AQ6" s="4"/>
      <c r="AR6" s="4"/>
      <c r="AS6" s="4"/>
      <c r="AT6" s="4"/>
      <c r="AU6" s="4"/>
      <c r="AV6" s="4"/>
      <c r="AW6" s="4"/>
      <c r="AX6" s="4"/>
      <c r="AY6" s="4"/>
      <c r="AZ6" s="4"/>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row>
    <row r="7" spans="1:142" ht="43.15" customHeight="1" x14ac:dyDescent="0.2">
      <c r="A7" s="9"/>
      <c r="B7" s="10" t="s">
        <v>0</v>
      </c>
      <c r="C7" s="9"/>
      <c r="D7" s="9"/>
      <c r="E7" s="9"/>
      <c r="F7" s="9"/>
      <c r="G7" s="9"/>
      <c r="H7" s="11"/>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row>
    <row r="8" spans="1:142" ht="22.15" customHeight="1" x14ac:dyDescent="0.25">
      <c r="A8" s="12"/>
      <c r="B8" s="245" t="s">
        <v>301</v>
      </c>
      <c r="C8" s="12"/>
      <c r="D8" s="12"/>
      <c r="E8" s="12"/>
      <c r="F8" s="12"/>
      <c r="G8" s="12"/>
      <c r="H8" s="12"/>
      <c r="I8" s="12"/>
      <c r="J8" s="12"/>
      <c r="K8" s="12"/>
      <c r="L8" s="12"/>
      <c r="M8" s="12"/>
      <c r="N8" s="12"/>
      <c r="O8" s="12"/>
      <c r="P8" s="12"/>
      <c r="Q8" s="12"/>
      <c r="R8" s="12"/>
      <c r="S8" s="12"/>
      <c r="T8" s="12"/>
      <c r="U8" s="12"/>
      <c r="V8" s="12"/>
      <c r="W8" s="12"/>
      <c r="X8" s="12"/>
      <c r="Y8" s="12"/>
      <c r="Z8" s="12"/>
      <c r="AA8" s="13"/>
      <c r="AB8" s="13"/>
      <c r="AC8" s="13"/>
      <c r="AD8" s="13"/>
      <c r="AE8" s="13"/>
      <c r="AF8" s="13"/>
      <c r="AG8" s="13"/>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row>
    <row r="9" spans="1:142" ht="22.15" customHeight="1" x14ac:dyDescent="0.2">
      <c r="B9" s="12" t="s">
        <v>343</v>
      </c>
      <c r="AA9" s="13"/>
      <c r="AB9" s="13"/>
      <c r="AC9" s="13"/>
      <c r="AD9" s="13"/>
      <c r="AE9" s="13"/>
      <c r="AF9" s="13"/>
      <c r="AG9" s="13"/>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row>
    <row r="10" spans="1:142" ht="43.15" customHeight="1" x14ac:dyDescent="0.25">
      <c r="A10" s="9"/>
      <c r="B10" s="15" t="s">
        <v>1</v>
      </c>
      <c r="C10" s="16"/>
      <c r="D10" s="16"/>
      <c r="E10" s="16"/>
      <c r="F10" s="16"/>
      <c r="G10" s="17"/>
      <c r="H10" s="18"/>
      <c r="I10" s="18"/>
      <c r="J10" s="9"/>
      <c r="K10" s="9"/>
      <c r="L10" s="9"/>
      <c r="M10" s="9"/>
      <c r="N10" s="9"/>
      <c r="O10" s="9"/>
      <c r="P10" s="9"/>
      <c r="Q10" s="9"/>
      <c r="R10" s="9"/>
      <c r="S10" s="9"/>
      <c r="T10" s="9"/>
      <c r="U10" s="9"/>
      <c r="V10" s="9"/>
      <c r="W10" s="9"/>
      <c r="X10" s="9"/>
      <c r="Y10" s="9"/>
      <c r="Z10" s="19"/>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row>
    <row r="11" spans="1:142" ht="27" customHeight="1" x14ac:dyDescent="0.25">
      <c r="A11" s="12"/>
      <c r="G11" s="12"/>
      <c r="H11" s="12"/>
      <c r="I11" s="12"/>
      <c r="J11" s="12"/>
      <c r="K11" s="12"/>
      <c r="L11" s="12"/>
      <c r="M11" s="12"/>
      <c r="N11" s="12"/>
      <c r="O11" s="12"/>
      <c r="P11" s="12"/>
      <c r="Q11" s="12"/>
      <c r="R11" s="12"/>
      <c r="S11" s="12"/>
      <c r="T11" s="12"/>
      <c r="U11" s="12"/>
      <c r="V11" s="12"/>
      <c r="W11" s="12"/>
      <c r="X11" s="12"/>
      <c r="Y11" s="12"/>
      <c r="Z11" s="14"/>
      <c r="AC11" s="13"/>
      <c r="AD11" s="13"/>
      <c r="AE11" s="13"/>
      <c r="AF11" s="13"/>
      <c r="AG11" s="13"/>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row>
    <row r="12" spans="1:142" ht="27" customHeight="1" x14ac:dyDescent="0.2">
      <c r="C12" s="21" t="s">
        <v>2</v>
      </c>
      <c r="H12" s="12"/>
      <c r="I12" s="12"/>
      <c r="J12" s="12"/>
      <c r="K12" s="12"/>
      <c r="AC12" s="13"/>
      <c r="AD12" s="13"/>
      <c r="AE12" s="13"/>
      <c r="AF12" s="13"/>
      <c r="AG12" s="13"/>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row>
    <row r="13" spans="1:142" ht="27" customHeight="1" x14ac:dyDescent="0.2">
      <c r="F13" s="22"/>
      <c r="G13" s="22"/>
      <c r="H13" s="12"/>
      <c r="I13" s="12"/>
      <c r="J13" s="12"/>
      <c r="K13" s="12"/>
      <c r="AA13" s="13"/>
      <c r="AB13" s="13"/>
      <c r="AC13" s="13"/>
      <c r="AD13" s="13"/>
      <c r="AE13" s="13"/>
      <c r="AF13" s="13"/>
      <c r="AG13" s="13"/>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row>
    <row r="14" spans="1:142" ht="27" customHeight="1" x14ac:dyDescent="0.25">
      <c r="A14" s="12"/>
      <c r="B14" s="23"/>
      <c r="C14" s="24"/>
      <c r="D14" s="25" t="s">
        <v>3</v>
      </c>
      <c r="E14" s="25" t="s">
        <v>4</v>
      </c>
      <c r="F14" s="25" t="s">
        <v>331</v>
      </c>
      <c r="G14" s="248" t="s">
        <v>323</v>
      </c>
      <c r="H14" s="12"/>
      <c r="I14" s="12"/>
      <c r="J14" s="12"/>
      <c r="K14" s="12"/>
      <c r="Q14" s="12"/>
      <c r="R14" s="12"/>
      <c r="S14" s="12"/>
      <c r="T14" s="12"/>
      <c r="U14" s="12"/>
      <c r="V14" s="12"/>
      <c r="W14" s="12"/>
      <c r="X14" s="12"/>
      <c r="Y14" s="12"/>
      <c r="Z14" s="14"/>
      <c r="AA14" s="13"/>
      <c r="AB14" s="13"/>
      <c r="AC14" s="13"/>
      <c r="AD14" s="13"/>
      <c r="AE14" s="13"/>
      <c r="AF14" s="13"/>
      <c r="AG14" s="13"/>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row>
    <row r="15" spans="1:142" ht="27" customHeight="1" x14ac:dyDescent="0.25">
      <c r="A15" s="12"/>
      <c r="B15" s="29">
        <v>1</v>
      </c>
      <c r="C15" s="30" t="s">
        <v>352</v>
      </c>
      <c r="D15" s="31">
        <v>7137000000</v>
      </c>
      <c r="E15" s="31">
        <v>926000000</v>
      </c>
      <c r="F15" s="31">
        <v>612000000</v>
      </c>
      <c r="G15" s="251">
        <v>1779000000</v>
      </c>
      <c r="H15" s="245" t="s">
        <v>317</v>
      </c>
      <c r="I15" s="12"/>
      <c r="J15" s="12"/>
      <c r="K15" s="12"/>
      <c r="Q15" s="12"/>
      <c r="R15" s="12"/>
      <c r="S15" s="12"/>
      <c r="T15" s="12"/>
      <c r="U15" s="12"/>
      <c r="V15" s="12"/>
      <c r="W15" s="12"/>
      <c r="X15" s="12"/>
      <c r="Y15" s="12"/>
      <c r="Z15" s="14"/>
      <c r="AA15" s="13"/>
      <c r="AB15" s="13"/>
      <c r="AC15" s="13"/>
      <c r="AD15" s="13"/>
      <c r="AE15" s="13"/>
      <c r="AF15" s="13"/>
      <c r="AG15" s="13"/>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row>
    <row r="16" spans="1:142" ht="27" customHeight="1" x14ac:dyDescent="0.25">
      <c r="A16" s="12"/>
      <c r="B16" s="26">
        <v>2</v>
      </c>
      <c r="C16" s="23" t="s">
        <v>5</v>
      </c>
      <c r="D16" s="27">
        <v>52</v>
      </c>
      <c r="E16" s="27">
        <v>37</v>
      </c>
      <c r="F16" s="27">
        <v>47</v>
      </c>
      <c r="G16" s="249">
        <v>32</v>
      </c>
      <c r="H16" s="245" t="s">
        <v>317</v>
      </c>
      <c r="Q16" s="12"/>
      <c r="R16" s="12"/>
      <c r="S16" s="12"/>
      <c r="T16" s="12"/>
      <c r="U16" s="12"/>
      <c r="V16" s="12"/>
      <c r="W16" s="12"/>
      <c r="X16" s="12"/>
      <c r="Y16" s="12"/>
      <c r="Z16" s="14"/>
      <c r="AA16" s="13"/>
      <c r="AB16" s="13"/>
      <c r="AC16" s="13"/>
      <c r="AD16" s="13"/>
      <c r="AE16" s="13"/>
      <c r="AF16" s="13"/>
      <c r="AG16" s="13"/>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row>
    <row r="17" spans="1:142" ht="27" customHeight="1" x14ac:dyDescent="0.25">
      <c r="A17" s="12"/>
      <c r="B17" s="26">
        <v>3</v>
      </c>
      <c r="C17" s="23" t="s">
        <v>6</v>
      </c>
      <c r="D17" s="27">
        <f>100-D16</f>
        <v>48</v>
      </c>
      <c r="E17" s="27">
        <f>100-E16</f>
        <v>63</v>
      </c>
      <c r="F17" s="27">
        <f>100-F16</f>
        <v>53</v>
      </c>
      <c r="G17" s="250">
        <v>68</v>
      </c>
      <c r="H17" s="245" t="s">
        <v>317</v>
      </c>
      <c r="Q17" s="12"/>
      <c r="R17" s="12"/>
      <c r="S17" s="12"/>
      <c r="T17" s="12"/>
      <c r="U17" s="12"/>
      <c r="V17" s="12"/>
      <c r="W17" s="12"/>
      <c r="X17" s="12"/>
      <c r="Y17" s="12"/>
      <c r="Z17" s="14"/>
      <c r="AA17" s="13"/>
      <c r="AB17" s="13"/>
      <c r="AC17" s="13"/>
      <c r="AD17" s="13"/>
      <c r="AE17" s="13"/>
      <c r="AF17" s="13"/>
      <c r="AG17" s="13"/>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row>
    <row r="18" spans="1:142" ht="27" customHeight="1" x14ac:dyDescent="0.25">
      <c r="A18" s="12"/>
      <c r="B18" s="29">
        <v>4</v>
      </c>
      <c r="C18" s="30" t="s">
        <v>7</v>
      </c>
      <c r="D18" s="31">
        <v>20</v>
      </c>
      <c r="E18" s="31">
        <v>39</v>
      </c>
      <c r="F18" s="31">
        <v>19</v>
      </c>
      <c r="G18" s="251">
        <v>23</v>
      </c>
      <c r="H18" s="245" t="s">
        <v>317</v>
      </c>
      <c r="Q18" s="12"/>
      <c r="R18" s="12"/>
      <c r="S18" s="12"/>
      <c r="T18" s="12"/>
      <c r="U18" s="12"/>
      <c r="V18" s="12"/>
      <c r="W18" s="12"/>
      <c r="X18" s="12"/>
      <c r="Y18" s="12"/>
      <c r="Z18" s="14"/>
      <c r="AA18" s="13"/>
      <c r="AB18" s="13"/>
      <c r="AC18" s="13"/>
      <c r="AD18" s="13"/>
      <c r="AE18" s="13"/>
      <c r="AF18" s="13"/>
      <c r="AG18" s="13"/>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row>
    <row r="19" spans="1:142" ht="27" customHeight="1" x14ac:dyDescent="0.25">
      <c r="A19" s="12"/>
      <c r="B19" s="26">
        <v>5</v>
      </c>
      <c r="C19" s="23" t="s">
        <v>8</v>
      </c>
      <c r="D19" s="27">
        <f>D15/1000*D18</f>
        <v>142740000</v>
      </c>
      <c r="E19" s="27">
        <f t="shared" ref="E19:G19" si="0">E15/1000*E18</f>
        <v>36114000</v>
      </c>
      <c r="F19" s="27">
        <f t="shared" si="0"/>
        <v>11628000</v>
      </c>
      <c r="G19" s="27">
        <f t="shared" si="0"/>
        <v>40917000</v>
      </c>
      <c r="H19" s="246"/>
      <c r="Q19" s="12"/>
      <c r="R19" s="12"/>
      <c r="S19" s="12"/>
      <c r="T19" s="12"/>
      <c r="U19" s="12"/>
      <c r="V19" s="12"/>
      <c r="W19" s="12"/>
      <c r="X19" s="12"/>
      <c r="Y19" s="12"/>
      <c r="Z19" s="14"/>
      <c r="AA19" s="13"/>
      <c r="AB19" s="13"/>
      <c r="AC19" s="13"/>
      <c r="AD19" s="13"/>
      <c r="AE19" s="13"/>
      <c r="AF19" s="13"/>
      <c r="AG19" s="13"/>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row>
    <row r="20" spans="1:142" ht="27" customHeight="1" x14ac:dyDescent="0.25">
      <c r="A20" s="12"/>
      <c r="B20" s="29">
        <v>6</v>
      </c>
      <c r="C20" s="30" t="s">
        <v>9</v>
      </c>
      <c r="D20" s="31">
        <v>63</v>
      </c>
      <c r="E20" s="31">
        <v>48</v>
      </c>
      <c r="F20" s="31">
        <v>44</v>
      </c>
      <c r="G20" s="31">
        <v>44</v>
      </c>
      <c r="H20" s="245" t="s">
        <v>318</v>
      </c>
      <c r="Q20" s="12"/>
      <c r="R20" s="12"/>
      <c r="S20" s="12"/>
      <c r="T20" s="12"/>
      <c r="U20" s="12"/>
      <c r="V20" s="12"/>
      <c r="W20" s="12"/>
      <c r="X20" s="12"/>
      <c r="Y20" s="12"/>
      <c r="Z20" s="14"/>
      <c r="AA20" s="13"/>
      <c r="AB20" s="13"/>
      <c r="AC20" s="13"/>
      <c r="AD20" s="13"/>
      <c r="AE20" s="13"/>
      <c r="AF20" s="13"/>
      <c r="AG20" s="13"/>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row>
    <row r="21" spans="1:142" ht="27" customHeight="1" x14ac:dyDescent="0.25">
      <c r="A21" s="12"/>
      <c r="B21" s="29">
        <v>7</v>
      </c>
      <c r="C21" s="30" t="s">
        <v>10</v>
      </c>
      <c r="D21" s="31">
        <v>37</v>
      </c>
      <c r="E21" s="31">
        <v>52</v>
      </c>
      <c r="F21" s="31">
        <v>56</v>
      </c>
      <c r="G21" s="31">
        <v>56</v>
      </c>
      <c r="H21" s="245" t="s">
        <v>318</v>
      </c>
      <c r="L21" s="12"/>
      <c r="Q21" s="12"/>
      <c r="R21" s="12"/>
      <c r="S21" s="12"/>
      <c r="T21" s="12"/>
      <c r="U21" s="12"/>
      <c r="V21" s="12"/>
      <c r="W21" s="12"/>
      <c r="X21" s="12"/>
      <c r="Y21" s="12"/>
      <c r="Z21" s="14"/>
      <c r="AA21" s="13"/>
      <c r="AB21" s="13"/>
      <c r="AC21" s="13"/>
      <c r="AD21" s="13"/>
      <c r="AE21" s="13"/>
      <c r="AF21" s="13"/>
      <c r="AG21" s="13"/>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row>
    <row r="22" spans="1:142" ht="27" customHeight="1" x14ac:dyDescent="0.25">
      <c r="A22" s="12"/>
      <c r="B22" s="26">
        <v>8</v>
      </c>
      <c r="C22" s="32" t="s">
        <v>11</v>
      </c>
      <c r="D22" s="33">
        <f>D19*D20/100</f>
        <v>89926200</v>
      </c>
      <c r="E22" s="33">
        <f t="shared" ref="E22:G22" si="1">E19*E20/100</f>
        <v>17334720</v>
      </c>
      <c r="F22" s="33">
        <f t="shared" si="1"/>
        <v>5116320</v>
      </c>
      <c r="G22" s="33">
        <f t="shared" si="1"/>
        <v>18003480</v>
      </c>
      <c r="L22" s="12"/>
      <c r="Q22" s="12"/>
      <c r="R22" s="12"/>
      <c r="S22" s="12"/>
      <c r="T22" s="12"/>
      <c r="U22" s="12"/>
      <c r="V22" s="12"/>
      <c r="W22" s="12"/>
      <c r="X22" s="12"/>
      <c r="Y22" s="12"/>
      <c r="Z22" s="14"/>
      <c r="AA22" s="13"/>
      <c r="AB22" s="13"/>
      <c r="AC22" s="13"/>
      <c r="AD22" s="13"/>
      <c r="AE22" s="13"/>
      <c r="AF22" s="13"/>
      <c r="AG22" s="13"/>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row>
    <row r="23" spans="1:142" ht="27" customHeight="1" x14ac:dyDescent="0.25">
      <c r="A23" s="12"/>
      <c r="B23" s="26">
        <v>9</v>
      </c>
      <c r="C23" s="32" t="s">
        <v>12</v>
      </c>
      <c r="D23" s="33">
        <f>D19*D21/100</f>
        <v>52813800</v>
      </c>
      <c r="E23" s="33">
        <f t="shared" ref="E23:G23" si="2">E19*E21/100</f>
        <v>18779280</v>
      </c>
      <c r="F23" s="33">
        <f t="shared" si="2"/>
        <v>6511680</v>
      </c>
      <c r="G23" s="33">
        <f t="shared" si="2"/>
        <v>22913520</v>
      </c>
      <c r="L23" s="12"/>
      <c r="Q23" s="12"/>
      <c r="R23" s="12"/>
      <c r="S23" s="12"/>
      <c r="T23" s="12"/>
      <c r="U23" s="12"/>
      <c r="V23" s="12"/>
      <c r="W23" s="12"/>
      <c r="X23" s="12"/>
      <c r="Y23" s="12"/>
      <c r="Z23" s="14"/>
      <c r="AA23" s="13"/>
      <c r="AB23" s="13"/>
      <c r="AC23" s="13"/>
      <c r="AD23" s="13"/>
      <c r="AE23" s="13"/>
      <c r="AF23" s="13"/>
      <c r="AG23" s="13"/>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row>
    <row r="24" spans="1:142" ht="27" customHeight="1" x14ac:dyDescent="0.2">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row>
    <row r="25" spans="1:142" ht="27" customHeight="1" x14ac:dyDescent="0.25">
      <c r="C25" s="245" t="s">
        <v>353</v>
      </c>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row>
    <row r="26" spans="1:142" ht="27" customHeight="1" x14ac:dyDescent="0.2">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row>
    <row r="27" spans="1:142" ht="27" customHeight="1" x14ac:dyDescent="0.2">
      <c r="C27" s="21" t="s">
        <v>13</v>
      </c>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row>
    <row r="28" spans="1:142" ht="27" customHeight="1" x14ac:dyDescent="0.2">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row>
    <row r="29" spans="1:142" ht="27" customHeight="1" x14ac:dyDescent="0.2">
      <c r="B29" s="29">
        <v>10</v>
      </c>
      <c r="C29" s="30" t="s">
        <v>14</v>
      </c>
      <c r="D29" s="34">
        <v>1</v>
      </c>
      <c r="E29" s="34">
        <v>1</v>
      </c>
      <c r="F29" s="34">
        <v>1</v>
      </c>
      <c r="G29" s="34">
        <v>1</v>
      </c>
      <c r="H29" s="246" t="s">
        <v>315</v>
      </c>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row>
    <row r="30" spans="1:142" ht="27" customHeight="1" x14ac:dyDescent="0.2">
      <c r="B30" s="26">
        <v>11</v>
      </c>
      <c r="C30" s="32" t="s">
        <v>15</v>
      </c>
      <c r="D30" s="27">
        <f>D19*D29/100</f>
        <v>1427400</v>
      </c>
      <c r="E30" s="27">
        <f t="shared" ref="E30:G30" si="3">E19*E29/100</f>
        <v>361140</v>
      </c>
      <c r="F30" s="27">
        <f t="shared" si="3"/>
        <v>116280</v>
      </c>
      <c r="G30" s="27">
        <f t="shared" si="3"/>
        <v>409170</v>
      </c>
      <c r="H30" s="246"/>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row>
    <row r="31" spans="1:142" ht="27" customHeight="1" x14ac:dyDescent="0.2">
      <c r="B31" s="29">
        <v>12</v>
      </c>
      <c r="C31" s="30" t="s">
        <v>16</v>
      </c>
      <c r="D31" s="35">
        <v>2.8</v>
      </c>
      <c r="E31" s="35">
        <v>2.8</v>
      </c>
      <c r="F31" s="35">
        <v>2.8</v>
      </c>
      <c r="G31" s="35">
        <v>2.8</v>
      </c>
      <c r="H31" s="246" t="s">
        <v>315</v>
      </c>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row>
    <row r="32" spans="1:142" ht="27" customHeight="1" x14ac:dyDescent="0.25">
      <c r="A32" s="12"/>
      <c r="B32" s="26">
        <v>13</v>
      </c>
      <c r="C32" s="23" t="s">
        <v>17</v>
      </c>
      <c r="D32" s="27">
        <f>D19*D31/100</f>
        <v>3996720</v>
      </c>
      <c r="E32" s="27">
        <f t="shared" ref="E32:G32" si="4">E19*E31/100</f>
        <v>1011192</v>
      </c>
      <c r="F32" s="27">
        <f t="shared" si="4"/>
        <v>325583.99999999994</v>
      </c>
      <c r="G32" s="27">
        <f t="shared" si="4"/>
        <v>1145676</v>
      </c>
      <c r="H32" s="246"/>
      <c r="L32" s="12"/>
      <c r="Q32" s="12"/>
      <c r="R32" s="12"/>
      <c r="S32" s="12"/>
      <c r="T32" s="12"/>
      <c r="U32" s="12"/>
      <c r="V32" s="12"/>
      <c r="W32" s="12"/>
      <c r="X32" s="12"/>
      <c r="Y32" s="12"/>
      <c r="Z32" s="14"/>
      <c r="AA32" s="13"/>
      <c r="AB32" s="13"/>
      <c r="AC32" s="13"/>
      <c r="AD32" s="13"/>
      <c r="AE32" s="13"/>
      <c r="AF32" s="13"/>
      <c r="AG32" s="13"/>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row>
    <row r="33" spans="1:142" ht="27" customHeight="1" x14ac:dyDescent="0.3">
      <c r="A33" s="12"/>
      <c r="B33" s="29">
        <v>14</v>
      </c>
      <c r="C33" s="30" t="s">
        <v>18</v>
      </c>
      <c r="D33" s="35">
        <v>76</v>
      </c>
      <c r="E33" s="35">
        <v>76</v>
      </c>
      <c r="F33" s="35">
        <v>76</v>
      </c>
      <c r="G33" s="35">
        <v>76</v>
      </c>
      <c r="H33" s="245" t="s">
        <v>320</v>
      </c>
      <c r="L33" s="12"/>
      <c r="Q33" s="12"/>
      <c r="R33" s="12"/>
      <c r="S33" s="12"/>
      <c r="T33" s="12"/>
      <c r="U33" s="12"/>
      <c r="V33" s="12"/>
      <c r="W33" s="12"/>
      <c r="X33" s="12"/>
      <c r="Y33" s="12"/>
      <c r="Z33" s="14"/>
      <c r="AA33" s="13"/>
      <c r="AB33" s="13"/>
      <c r="AC33" s="13"/>
      <c r="AD33" s="13"/>
      <c r="AE33" s="13"/>
      <c r="AF33" s="13"/>
      <c r="AG33" s="13"/>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row>
    <row r="34" spans="1:142" ht="27" customHeight="1" x14ac:dyDescent="0.25">
      <c r="A34" s="12"/>
      <c r="G34" s="28"/>
      <c r="Q34" s="12"/>
      <c r="R34" s="12"/>
      <c r="S34" s="12"/>
      <c r="T34" s="12"/>
      <c r="U34" s="12"/>
      <c r="V34" s="12"/>
      <c r="W34" s="12"/>
      <c r="X34" s="12"/>
      <c r="Y34" s="12"/>
      <c r="Z34" s="14"/>
      <c r="AA34" s="13"/>
      <c r="AB34" s="13"/>
      <c r="AC34" s="13"/>
      <c r="AD34" s="13"/>
      <c r="AE34" s="13"/>
      <c r="AF34" s="13"/>
      <c r="AG34" s="13"/>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row>
    <row r="35" spans="1:142" ht="27" customHeight="1" x14ac:dyDescent="0.25">
      <c r="A35" s="12"/>
      <c r="Q35" s="12"/>
      <c r="R35" s="12"/>
      <c r="S35" s="12"/>
      <c r="T35" s="12"/>
      <c r="U35" s="12"/>
      <c r="V35" s="12"/>
      <c r="W35" s="12"/>
      <c r="X35" s="12"/>
      <c r="Y35" s="12"/>
      <c r="Z35" s="14"/>
      <c r="AA35" s="13"/>
      <c r="AB35" s="13"/>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row>
    <row r="36" spans="1:142" ht="43.15" customHeight="1" x14ac:dyDescent="0.25">
      <c r="A36" s="9"/>
      <c r="B36" s="15" t="s">
        <v>19</v>
      </c>
      <c r="C36" s="16"/>
      <c r="D36" s="16"/>
      <c r="E36" s="16"/>
      <c r="F36" s="16"/>
      <c r="G36" s="17"/>
      <c r="H36" s="18"/>
      <c r="I36" s="18"/>
      <c r="J36" s="9"/>
      <c r="K36" s="9"/>
      <c r="L36" s="9"/>
      <c r="M36" s="9"/>
      <c r="N36" s="9"/>
      <c r="O36" s="9"/>
      <c r="P36" s="9"/>
      <c r="Q36" s="9"/>
      <c r="R36" s="9"/>
      <c r="S36" s="9"/>
      <c r="T36" s="9"/>
      <c r="U36" s="9"/>
      <c r="V36" s="9"/>
      <c r="W36" s="9"/>
      <c r="X36" s="9"/>
      <c r="Y36" s="9"/>
      <c r="Z36" s="19"/>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row>
    <row r="37" spans="1:142" ht="27" customHeight="1" x14ac:dyDescent="0.25">
      <c r="N37" s="12"/>
      <c r="O37" s="12"/>
      <c r="P37" s="12"/>
      <c r="Q37" s="12"/>
      <c r="R37" s="12"/>
      <c r="S37" s="12"/>
      <c r="T37" s="12"/>
      <c r="U37" s="12"/>
      <c r="V37" s="12"/>
      <c r="W37" s="12"/>
      <c r="X37" s="12"/>
      <c r="Y37" s="12"/>
      <c r="Z37" s="14"/>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row>
    <row r="38" spans="1:142" ht="27" customHeight="1" x14ac:dyDescent="0.2">
      <c r="C38" s="21" t="s">
        <v>20</v>
      </c>
      <c r="N38" s="12"/>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row>
    <row r="39" spans="1:142" ht="27" customHeight="1" x14ac:dyDescent="0.2">
      <c r="B39" s="36" t="s">
        <v>3</v>
      </c>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row>
    <row r="40" spans="1:142" ht="27" customHeight="1" x14ac:dyDescent="0.2">
      <c r="B40" s="32"/>
      <c r="C40" s="37"/>
      <c r="D40" s="38" t="s">
        <v>21</v>
      </c>
      <c r="E40" s="38" t="s">
        <v>22</v>
      </c>
      <c r="F40" s="25" t="s">
        <v>331</v>
      </c>
      <c r="G40" s="38" t="s">
        <v>323</v>
      </c>
      <c r="M40" s="12"/>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row>
    <row r="41" spans="1:142" ht="27" customHeight="1" x14ac:dyDescent="0.2">
      <c r="B41" s="26">
        <v>15</v>
      </c>
      <c r="C41" s="23" t="s">
        <v>23</v>
      </c>
      <c r="D41" s="47">
        <f>D30</f>
        <v>1427400</v>
      </c>
      <c r="E41" s="47">
        <f t="shared" ref="E41:G41" si="5">E30</f>
        <v>361140</v>
      </c>
      <c r="F41" s="47">
        <f t="shared" si="5"/>
        <v>116280</v>
      </c>
      <c r="G41" s="47">
        <f t="shared" si="5"/>
        <v>409170</v>
      </c>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row>
    <row r="42" spans="1:142" ht="27" customHeight="1" x14ac:dyDescent="0.2">
      <c r="B42" s="26">
        <v>16</v>
      </c>
      <c r="C42" s="23" t="s">
        <v>24</v>
      </c>
      <c r="D42" s="47">
        <f>D23*D29/100</f>
        <v>528138</v>
      </c>
      <c r="E42" s="47">
        <f t="shared" ref="E42:G42" si="6">E23*E29/100</f>
        <v>187792.8</v>
      </c>
      <c r="F42" s="47">
        <f t="shared" si="6"/>
        <v>65116.800000000003</v>
      </c>
      <c r="G42" s="47">
        <f t="shared" si="6"/>
        <v>229135.2</v>
      </c>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row>
    <row r="43" spans="1:142" ht="27" customHeight="1" x14ac:dyDescent="0.2">
      <c r="B43" s="26">
        <v>17</v>
      </c>
      <c r="C43" s="23" t="s">
        <v>25</v>
      </c>
      <c r="D43" s="47">
        <f>D22*D29/100</f>
        <v>899262</v>
      </c>
      <c r="E43" s="47">
        <f t="shared" ref="E43:G43" si="7">E22*E29/100</f>
        <v>173347.20000000001</v>
      </c>
      <c r="F43" s="47">
        <f t="shared" si="7"/>
        <v>51163.199999999997</v>
      </c>
      <c r="G43" s="47">
        <f t="shared" si="7"/>
        <v>180034.8</v>
      </c>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row>
    <row r="44" spans="1:142" ht="27" customHeight="1" x14ac:dyDescent="0.2">
      <c r="B44" s="26">
        <v>18</v>
      </c>
      <c r="C44" s="23" t="s">
        <v>26</v>
      </c>
      <c r="D44" s="47">
        <f>D33/100*D43</f>
        <v>683439.12</v>
      </c>
      <c r="E44" s="47">
        <f t="shared" ref="E44:G44" si="8">E33/100*E43</f>
        <v>131743.872</v>
      </c>
      <c r="F44" s="47">
        <f t="shared" si="8"/>
        <v>38884.031999999999</v>
      </c>
      <c r="G44" s="47">
        <f t="shared" si="8"/>
        <v>136826.448</v>
      </c>
      <c r="T44" s="5"/>
      <c r="U44" s="5"/>
      <c r="V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row>
    <row r="45" spans="1:142" ht="27" customHeight="1" x14ac:dyDescent="0.2">
      <c r="B45" s="26">
        <v>19</v>
      </c>
      <c r="C45" s="23" t="s">
        <v>27</v>
      </c>
      <c r="D45" s="47">
        <f>D43-D44</f>
        <v>215822.88</v>
      </c>
      <c r="E45" s="47">
        <f t="shared" ref="E45:G45" si="9">E43-E44</f>
        <v>41603.328000000009</v>
      </c>
      <c r="F45" s="47">
        <f t="shared" si="9"/>
        <v>12279.167999999998</v>
      </c>
      <c r="G45" s="47">
        <f t="shared" si="9"/>
        <v>43208.351999999984</v>
      </c>
      <c r="T45" s="5"/>
      <c r="U45" s="5"/>
      <c r="V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row>
    <row r="46" spans="1:142" ht="27" customHeight="1" x14ac:dyDescent="0.2">
      <c r="J46" s="39"/>
      <c r="K46" s="39"/>
      <c r="L46" s="39"/>
      <c r="V46" s="5"/>
      <c r="W46" s="5"/>
      <c r="X46" s="5"/>
      <c r="Y46" s="5"/>
      <c r="Z46" s="5"/>
      <c r="AA46" s="5"/>
      <c r="AB46" s="5"/>
      <c r="AC46" s="5"/>
      <c r="AD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row>
    <row r="47" spans="1:142" ht="27" customHeight="1" x14ac:dyDescent="0.2">
      <c r="C47" s="21" t="s">
        <v>28</v>
      </c>
      <c r="J47" s="39"/>
      <c r="K47" s="39"/>
      <c r="L47" s="39"/>
      <c r="V47" s="5"/>
      <c r="W47" s="5"/>
      <c r="X47" s="5"/>
      <c r="Y47" s="5"/>
      <c r="Z47" s="5"/>
      <c r="AA47" s="5"/>
      <c r="AB47" s="5"/>
      <c r="AC47" s="5"/>
      <c r="AD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row>
    <row r="48" spans="1:142" ht="27" customHeight="1" x14ac:dyDescent="0.2">
      <c r="B48" s="36" t="s">
        <v>3</v>
      </c>
      <c r="J48" s="39"/>
      <c r="K48" s="39"/>
      <c r="L48" s="39"/>
      <c r="V48" s="5"/>
      <c r="W48" s="5"/>
      <c r="X48" s="5"/>
      <c r="Y48" s="5"/>
      <c r="Z48" s="5"/>
      <c r="AA48" s="5"/>
      <c r="AB48" s="5"/>
      <c r="AC48" s="5"/>
      <c r="AD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row>
    <row r="49" spans="2:142" ht="27" customHeight="1" x14ac:dyDescent="0.2">
      <c r="B49" s="32"/>
      <c r="C49" s="37"/>
      <c r="D49" s="38" t="s">
        <v>21</v>
      </c>
      <c r="E49" s="38" t="s">
        <v>22</v>
      </c>
      <c r="F49" s="25" t="s">
        <v>331</v>
      </c>
      <c r="G49" s="38" t="s">
        <v>323</v>
      </c>
      <c r="J49" s="39"/>
      <c r="K49" s="39"/>
      <c r="L49" s="39"/>
      <c r="V49" s="5"/>
      <c r="W49" s="5"/>
      <c r="X49" s="5"/>
      <c r="Y49" s="5"/>
      <c r="Z49" s="5"/>
      <c r="AA49" s="5"/>
      <c r="AB49" s="5"/>
      <c r="AC49" s="5"/>
      <c r="AD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row>
    <row r="50" spans="2:142" ht="27" customHeight="1" x14ac:dyDescent="0.2">
      <c r="B50" s="26">
        <v>15</v>
      </c>
      <c r="C50" s="23" t="s">
        <v>23</v>
      </c>
      <c r="D50" s="27">
        <f>D32</f>
        <v>3996720</v>
      </c>
      <c r="E50" s="27">
        <f t="shared" ref="E50:G50" si="10">E32</f>
        <v>1011192</v>
      </c>
      <c r="F50" s="27">
        <f t="shared" si="10"/>
        <v>325583.99999999994</v>
      </c>
      <c r="G50" s="27">
        <f t="shared" si="10"/>
        <v>1145676</v>
      </c>
      <c r="J50" s="39"/>
      <c r="K50" s="39"/>
      <c r="L50" s="39"/>
      <c r="V50" s="5"/>
      <c r="W50" s="5"/>
      <c r="X50" s="5"/>
      <c r="Y50" s="5"/>
      <c r="Z50" s="5"/>
      <c r="AA50" s="5"/>
      <c r="AB50" s="5"/>
      <c r="AC50" s="5"/>
      <c r="AD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row>
    <row r="51" spans="2:142" ht="27" customHeight="1" x14ac:dyDescent="0.2">
      <c r="B51" s="26">
        <v>16</v>
      </c>
      <c r="C51" s="23" t="s">
        <v>24</v>
      </c>
      <c r="D51" s="27">
        <f>D23*D31/100</f>
        <v>1478786.4</v>
      </c>
      <c r="E51" s="27">
        <f t="shared" ref="E51:G51" si="11">E23*E31/100</f>
        <v>525819.84</v>
      </c>
      <c r="F51" s="27">
        <f t="shared" si="11"/>
        <v>182327.04000000001</v>
      </c>
      <c r="G51" s="27">
        <f t="shared" si="11"/>
        <v>641578.55999999994</v>
      </c>
      <c r="J51" s="39"/>
      <c r="K51" s="39"/>
      <c r="L51" s="39"/>
      <c r="V51" s="5"/>
      <c r="W51" s="5"/>
      <c r="X51" s="5"/>
      <c r="Y51" s="5"/>
      <c r="Z51" s="5"/>
      <c r="AA51" s="5"/>
      <c r="AB51" s="5"/>
      <c r="AC51" s="5"/>
      <c r="AD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row>
    <row r="52" spans="2:142" ht="27" customHeight="1" x14ac:dyDescent="0.2">
      <c r="B52" s="26">
        <v>17</v>
      </c>
      <c r="C52" s="23" t="s">
        <v>25</v>
      </c>
      <c r="D52" s="27">
        <f>D22*D31/100</f>
        <v>2517933.5999999996</v>
      </c>
      <c r="E52" s="27">
        <f t="shared" ref="E52:G52" si="12">E22*E31/100</f>
        <v>485372.15999999997</v>
      </c>
      <c r="F52" s="27">
        <f t="shared" si="12"/>
        <v>143256.95999999999</v>
      </c>
      <c r="G52" s="27">
        <f t="shared" si="12"/>
        <v>504097.44</v>
      </c>
      <c r="J52" s="39"/>
      <c r="K52" s="39"/>
      <c r="L52" s="39"/>
      <c r="V52" s="5"/>
      <c r="W52" s="5"/>
      <c r="X52" s="5"/>
      <c r="Y52" s="5"/>
      <c r="Z52" s="5"/>
      <c r="AA52" s="5"/>
      <c r="AB52" s="5"/>
      <c r="AC52" s="5"/>
      <c r="AD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row>
    <row r="53" spans="2:142" ht="27" customHeight="1" x14ac:dyDescent="0.2">
      <c r="B53" s="26">
        <v>18</v>
      </c>
      <c r="C53" s="23" t="s">
        <v>26</v>
      </c>
      <c r="D53" s="27">
        <f>D52*D33/100</f>
        <v>1913629.5359999996</v>
      </c>
      <c r="E53" s="27">
        <f t="shared" ref="E53:G53" si="13">E52*E33/100</f>
        <v>368882.84159999999</v>
      </c>
      <c r="F53" s="27">
        <f t="shared" si="13"/>
        <v>108875.28959999999</v>
      </c>
      <c r="G53" s="27">
        <f t="shared" si="13"/>
        <v>383114.05439999996</v>
      </c>
      <c r="J53" s="39"/>
      <c r="K53" s="39"/>
      <c r="L53" s="39"/>
      <c r="V53" s="5"/>
      <c r="W53" s="5"/>
      <c r="X53" s="5"/>
      <c r="Y53" s="5"/>
      <c r="Z53" s="5"/>
      <c r="AA53" s="5"/>
      <c r="AB53" s="5"/>
      <c r="AC53" s="5"/>
      <c r="AD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row>
    <row r="54" spans="2:142" ht="27" customHeight="1" x14ac:dyDescent="0.2">
      <c r="B54" s="26">
        <v>19</v>
      </c>
      <c r="C54" s="23" t="s">
        <v>27</v>
      </c>
      <c r="D54" s="27">
        <f>D52-D53</f>
        <v>604304.06400000001</v>
      </c>
      <c r="E54" s="27">
        <f t="shared" ref="E54:G54" si="14">E52-E53</f>
        <v>116489.31839999999</v>
      </c>
      <c r="F54" s="27">
        <f t="shared" si="14"/>
        <v>34381.670400000003</v>
      </c>
      <c r="G54" s="27">
        <f t="shared" si="14"/>
        <v>120983.38560000004</v>
      </c>
      <c r="J54" s="39"/>
      <c r="K54" s="39"/>
      <c r="L54" s="39"/>
      <c r="V54" s="5"/>
      <c r="W54" s="5"/>
      <c r="X54" s="5"/>
      <c r="Y54" s="5"/>
      <c r="Z54" s="5"/>
      <c r="AA54" s="5"/>
      <c r="AB54" s="5"/>
      <c r="AC54" s="5"/>
      <c r="AD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row>
    <row r="55" spans="2:142" ht="27" customHeight="1" x14ac:dyDescent="0.2">
      <c r="J55" s="39"/>
      <c r="K55" s="39"/>
      <c r="L55" s="39"/>
      <c r="V55" s="5"/>
      <c r="W55" s="5"/>
      <c r="X55" s="5"/>
      <c r="Y55" s="5"/>
      <c r="Z55" s="5"/>
      <c r="AA55" s="5"/>
      <c r="AB55" s="5"/>
      <c r="AC55" s="5"/>
      <c r="AD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row>
    <row r="56" spans="2:142" ht="27" customHeight="1" x14ac:dyDescent="0.2">
      <c r="C56" s="21" t="s">
        <v>29</v>
      </c>
      <c r="J56" s="39"/>
      <c r="K56" s="39"/>
      <c r="L56" s="39"/>
      <c r="V56" s="5"/>
      <c r="W56" s="5"/>
      <c r="X56" s="5"/>
      <c r="Y56" s="5"/>
      <c r="Z56" s="5"/>
      <c r="AA56" s="5"/>
      <c r="AB56" s="5"/>
      <c r="AC56" s="5"/>
      <c r="AD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row>
    <row r="57" spans="2:142" ht="27" customHeight="1" x14ac:dyDescent="0.2">
      <c r="B57" s="36" t="s">
        <v>30</v>
      </c>
      <c r="J57" s="39"/>
      <c r="K57" s="39"/>
      <c r="L57" s="39"/>
      <c r="V57" s="5"/>
      <c r="W57" s="5"/>
      <c r="X57" s="5"/>
      <c r="Y57" s="5"/>
      <c r="Z57" s="5"/>
      <c r="AA57" s="5"/>
      <c r="AB57" s="5"/>
      <c r="AC57" s="5"/>
      <c r="AD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row>
    <row r="58" spans="2:142" ht="27" customHeight="1" x14ac:dyDescent="0.2">
      <c r="B58" s="32"/>
      <c r="C58" s="37"/>
      <c r="D58" s="38" t="s">
        <v>21</v>
      </c>
      <c r="E58" s="38" t="s">
        <v>22</v>
      </c>
      <c r="F58" s="25" t="s">
        <v>331</v>
      </c>
      <c r="G58" s="38" t="s">
        <v>323</v>
      </c>
      <c r="J58" s="39"/>
      <c r="K58" s="39"/>
      <c r="L58" s="39"/>
      <c r="V58" s="5"/>
      <c r="W58" s="5"/>
      <c r="X58" s="5"/>
      <c r="Y58" s="5"/>
      <c r="Z58" s="5"/>
      <c r="AA58" s="5"/>
      <c r="AB58" s="5"/>
      <c r="AC58" s="5"/>
      <c r="AD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row>
    <row r="59" spans="2:142" ht="27" customHeight="1" x14ac:dyDescent="0.2">
      <c r="B59" s="26">
        <v>15</v>
      </c>
      <c r="C59" s="23" t="s">
        <v>23</v>
      </c>
      <c r="D59" s="27">
        <f t="shared" ref="D59:G63" si="15">D50-D41</f>
        <v>2569320</v>
      </c>
      <c r="E59" s="27">
        <f t="shared" si="15"/>
        <v>650052</v>
      </c>
      <c r="F59" s="27">
        <f t="shared" si="15"/>
        <v>209303.99999999994</v>
      </c>
      <c r="G59" s="27">
        <f t="shared" si="15"/>
        <v>736506</v>
      </c>
      <c r="J59" s="39"/>
      <c r="K59" s="39"/>
      <c r="L59" s="39"/>
      <c r="V59" s="5"/>
      <c r="W59" s="5"/>
      <c r="X59" s="5"/>
      <c r="Y59" s="5"/>
      <c r="Z59" s="5"/>
      <c r="AA59" s="5"/>
      <c r="AB59" s="5"/>
      <c r="AC59" s="5"/>
      <c r="AD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row>
    <row r="60" spans="2:142" ht="27" customHeight="1" x14ac:dyDescent="0.2">
      <c r="B60" s="26">
        <v>16</v>
      </c>
      <c r="C60" s="23" t="s">
        <v>31</v>
      </c>
      <c r="D60" s="27">
        <f t="shared" si="15"/>
        <v>950648.39999999991</v>
      </c>
      <c r="E60" s="27">
        <f t="shared" si="15"/>
        <v>338027.04</v>
      </c>
      <c r="F60" s="27">
        <f t="shared" si="15"/>
        <v>117210.24000000001</v>
      </c>
      <c r="G60" s="27">
        <f t="shared" si="15"/>
        <v>412443.35999999993</v>
      </c>
      <c r="J60" s="39"/>
      <c r="K60" s="39"/>
      <c r="L60" s="39"/>
      <c r="V60" s="5"/>
      <c r="W60" s="5"/>
      <c r="X60" s="5"/>
      <c r="Y60" s="5"/>
      <c r="Z60" s="5"/>
      <c r="AA60" s="5"/>
      <c r="AB60" s="5"/>
      <c r="AC60" s="5"/>
      <c r="AD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row>
    <row r="61" spans="2:142" ht="27" customHeight="1" x14ac:dyDescent="0.2">
      <c r="B61" s="26">
        <v>17</v>
      </c>
      <c r="C61" s="23" t="s">
        <v>25</v>
      </c>
      <c r="D61" s="27">
        <f t="shared" si="15"/>
        <v>1618671.5999999996</v>
      </c>
      <c r="E61" s="27">
        <f t="shared" si="15"/>
        <v>312024.95999999996</v>
      </c>
      <c r="F61" s="27">
        <f t="shared" si="15"/>
        <v>92093.759999999995</v>
      </c>
      <c r="G61" s="27">
        <f t="shared" si="15"/>
        <v>324062.64</v>
      </c>
      <c r="J61" s="39"/>
      <c r="K61" s="39"/>
      <c r="L61" s="39"/>
      <c r="V61" s="5"/>
      <c r="W61" s="5"/>
      <c r="X61" s="5"/>
      <c r="Y61" s="5"/>
      <c r="Z61" s="5"/>
      <c r="AA61" s="5"/>
      <c r="AB61" s="5"/>
      <c r="AC61" s="5"/>
      <c r="AD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row>
    <row r="62" spans="2:142" ht="27" customHeight="1" x14ac:dyDescent="0.2">
      <c r="B62" s="26">
        <v>18</v>
      </c>
      <c r="C62" s="23" t="s">
        <v>26</v>
      </c>
      <c r="D62" s="27">
        <f t="shared" si="15"/>
        <v>1230190.4159999997</v>
      </c>
      <c r="E62" s="27">
        <f t="shared" si="15"/>
        <v>237138.96959999998</v>
      </c>
      <c r="F62" s="27">
        <f t="shared" si="15"/>
        <v>69991.257599999983</v>
      </c>
      <c r="G62" s="27">
        <f t="shared" si="15"/>
        <v>246287.60639999996</v>
      </c>
      <c r="J62" s="39"/>
      <c r="K62" s="39"/>
      <c r="L62" s="39"/>
      <c r="V62" s="5"/>
      <c r="W62" s="5"/>
      <c r="X62" s="5"/>
      <c r="Y62" s="5"/>
      <c r="Z62" s="5"/>
      <c r="AA62" s="5"/>
      <c r="AB62" s="5"/>
      <c r="AC62" s="5"/>
      <c r="AD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row>
    <row r="63" spans="2:142" ht="27" customHeight="1" x14ac:dyDescent="0.2">
      <c r="B63" s="26">
        <v>19</v>
      </c>
      <c r="C63" s="23" t="s">
        <v>27</v>
      </c>
      <c r="D63" s="27">
        <f t="shared" si="15"/>
        <v>388481.18400000001</v>
      </c>
      <c r="E63" s="27">
        <f t="shared" si="15"/>
        <v>74885.990399999981</v>
      </c>
      <c r="F63" s="27">
        <f t="shared" si="15"/>
        <v>22102.502400000005</v>
      </c>
      <c r="G63" s="27">
        <f t="shared" si="15"/>
        <v>77775.033600000053</v>
      </c>
      <c r="J63" s="39"/>
      <c r="K63" s="39"/>
      <c r="L63" s="39"/>
      <c r="V63" s="5"/>
      <c r="W63" s="5"/>
      <c r="X63" s="5"/>
      <c r="Y63" s="5"/>
      <c r="Z63" s="5"/>
      <c r="AA63" s="5"/>
      <c r="AB63" s="5"/>
      <c r="AC63" s="5"/>
      <c r="AD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row>
    <row r="64" spans="2:142" ht="27" customHeight="1" x14ac:dyDescent="0.2">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row>
    <row r="65" spans="1:142" ht="43.15" customHeight="1" x14ac:dyDescent="0.25">
      <c r="A65" s="9"/>
      <c r="B65" s="15" t="s">
        <v>32</v>
      </c>
      <c r="C65" s="16"/>
      <c r="D65" s="16"/>
      <c r="E65" s="16"/>
      <c r="F65" s="16"/>
      <c r="G65" s="17"/>
      <c r="H65" s="18"/>
      <c r="I65" s="18"/>
      <c r="J65" s="9"/>
      <c r="K65" s="9"/>
      <c r="L65" s="9"/>
      <c r="M65" s="9"/>
      <c r="N65" s="9"/>
      <c r="O65" s="9"/>
      <c r="P65" s="9"/>
      <c r="Q65" s="9"/>
      <c r="R65" s="9"/>
      <c r="S65" s="9"/>
      <c r="T65" s="9"/>
      <c r="U65" s="9"/>
      <c r="V65" s="9"/>
      <c r="W65" s="9"/>
      <c r="X65" s="9"/>
      <c r="Y65" s="9"/>
      <c r="Z65" s="19"/>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row>
    <row r="66" spans="1:142" ht="27" customHeight="1" x14ac:dyDescent="0.2">
      <c r="D66" s="21"/>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row>
    <row r="67" spans="1:142" ht="27" customHeight="1" x14ac:dyDescent="0.2">
      <c r="Y67" s="40" t="s">
        <v>33</v>
      </c>
      <c r="AF67" s="5"/>
      <c r="AG67" s="5"/>
      <c r="AH67" s="5"/>
      <c r="AI67" s="5"/>
      <c r="AJ67" s="5"/>
      <c r="AK67" s="5"/>
      <c r="AL67" s="5"/>
      <c r="AM67" s="5"/>
      <c r="AN67" s="5"/>
      <c r="AO67" s="5"/>
      <c r="AP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row>
    <row r="68" spans="1:142" ht="27" customHeight="1" x14ac:dyDescent="0.2">
      <c r="Y68" s="32"/>
      <c r="Z68" s="37"/>
      <c r="AA68" s="41" t="s">
        <v>34</v>
      </c>
      <c r="AB68" s="41" t="s">
        <v>35</v>
      </c>
      <c r="AC68" s="42" t="s">
        <v>36</v>
      </c>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row>
    <row r="69" spans="1:142" ht="27" customHeight="1" x14ac:dyDescent="0.2">
      <c r="B69" s="36" t="s">
        <v>37</v>
      </c>
      <c r="L69" s="36" t="s">
        <v>38</v>
      </c>
      <c r="Y69" s="26">
        <v>20</v>
      </c>
      <c r="Z69" s="23" t="s">
        <v>39</v>
      </c>
      <c r="AA69" s="27"/>
      <c r="AB69" s="27"/>
      <c r="AC69" s="43">
        <f>P71-F71</f>
        <v>2569320</v>
      </c>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row>
    <row r="70" spans="1:142" ht="27" customHeight="1" x14ac:dyDescent="0.2">
      <c r="B70" s="32"/>
      <c r="C70" s="37"/>
      <c r="D70" s="44" t="s">
        <v>40</v>
      </c>
      <c r="E70" s="44" t="s">
        <v>41</v>
      </c>
      <c r="F70" s="44" t="s">
        <v>42</v>
      </c>
      <c r="L70" s="32"/>
      <c r="M70" s="37"/>
      <c r="N70" s="44" t="s">
        <v>40</v>
      </c>
      <c r="O70" s="44" t="s">
        <v>41</v>
      </c>
      <c r="P70" s="44" t="s">
        <v>42</v>
      </c>
      <c r="Y70" s="26">
        <v>21</v>
      </c>
      <c r="Z70" s="23" t="s">
        <v>24</v>
      </c>
      <c r="AA70" s="27">
        <f>N72-D72</f>
        <v>1618671.6</v>
      </c>
      <c r="AB70" s="27">
        <f>O72-E72</f>
        <v>950648.39999999991</v>
      </c>
      <c r="AC70" s="43"/>
      <c r="AD70" s="45"/>
      <c r="AE70" s="45"/>
      <c r="AF70" s="45"/>
      <c r="AG70" s="46"/>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row>
    <row r="71" spans="1:142" ht="27" customHeight="1" x14ac:dyDescent="0.2">
      <c r="B71" s="26">
        <v>20</v>
      </c>
      <c r="C71" s="23" t="s">
        <v>39</v>
      </c>
      <c r="D71" s="47"/>
      <c r="E71" s="47"/>
      <c r="F71" s="47">
        <f>D41</f>
        <v>1427400</v>
      </c>
      <c r="L71" s="26">
        <v>20</v>
      </c>
      <c r="M71" s="23" t="s">
        <v>23</v>
      </c>
      <c r="N71" s="27"/>
      <c r="O71" s="27"/>
      <c r="P71" s="27">
        <f>D50</f>
        <v>3996720</v>
      </c>
      <c r="Y71" s="26">
        <v>22</v>
      </c>
      <c r="Z71" s="23" t="s">
        <v>25</v>
      </c>
      <c r="AA71" s="27"/>
      <c r="AB71" s="27"/>
      <c r="AC71" s="43">
        <f>P73-F73</f>
        <v>1618671.6</v>
      </c>
      <c r="AD71" s="48"/>
      <c r="AE71" s="48"/>
      <c r="AF71" s="48"/>
      <c r="AG71" s="46"/>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row>
    <row r="72" spans="1:142" ht="27" customHeight="1" x14ac:dyDescent="0.2">
      <c r="B72" s="26">
        <v>21</v>
      </c>
      <c r="C72" s="23" t="s">
        <v>24</v>
      </c>
      <c r="D72" s="49">
        <f>F71-E72</f>
        <v>899262</v>
      </c>
      <c r="E72" s="47">
        <f>D42</f>
        <v>528138</v>
      </c>
      <c r="F72" s="47"/>
      <c r="L72" s="26">
        <v>21</v>
      </c>
      <c r="M72" s="23" t="s">
        <v>24</v>
      </c>
      <c r="N72" s="27">
        <f>P71-O72</f>
        <v>2517933.6</v>
      </c>
      <c r="O72" s="27">
        <f>((1-D20/100)*P71)</f>
        <v>1478786.4</v>
      </c>
      <c r="P72" s="27"/>
      <c r="Y72" s="26">
        <v>23</v>
      </c>
      <c r="Z72" s="23" t="s">
        <v>43</v>
      </c>
      <c r="AA72" s="27">
        <f>N74-D74</f>
        <v>1230190.4160000002</v>
      </c>
      <c r="AB72" s="27">
        <f>O74-E74</f>
        <v>388481.18400000001</v>
      </c>
      <c r="AC72" s="43"/>
      <c r="AD72" s="48"/>
      <c r="AE72" s="48"/>
      <c r="AF72" s="48"/>
      <c r="AG72" s="46"/>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row>
    <row r="73" spans="1:142" ht="27" customHeight="1" x14ac:dyDescent="0.2">
      <c r="B73" s="26">
        <v>22</v>
      </c>
      <c r="C73" s="23" t="s">
        <v>25</v>
      </c>
      <c r="D73" s="47"/>
      <c r="E73" s="47"/>
      <c r="F73" s="47">
        <f>D72</f>
        <v>899262</v>
      </c>
      <c r="L73" s="26">
        <v>22</v>
      </c>
      <c r="M73" s="23" t="s">
        <v>25</v>
      </c>
      <c r="N73" s="27"/>
      <c r="O73" s="27"/>
      <c r="P73" s="27">
        <f>N72</f>
        <v>2517933.6</v>
      </c>
      <c r="Y73" s="26">
        <v>24</v>
      </c>
      <c r="Z73" s="32" t="s">
        <v>44</v>
      </c>
      <c r="AA73" s="50"/>
      <c r="AB73" s="51"/>
      <c r="AC73" s="43">
        <f>P75-F75</f>
        <v>1230190.4160000002</v>
      </c>
      <c r="AD73" s="48"/>
      <c r="AE73" s="48"/>
      <c r="AF73" s="48"/>
      <c r="AG73" s="46"/>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row>
    <row r="74" spans="1:142" ht="27" customHeight="1" x14ac:dyDescent="0.2">
      <c r="B74" s="26">
        <v>23</v>
      </c>
      <c r="C74" s="23" t="s">
        <v>43</v>
      </c>
      <c r="D74" s="47">
        <f>D44</f>
        <v>683439.12</v>
      </c>
      <c r="E74" s="47">
        <f>F73-D74</f>
        <v>215822.88</v>
      </c>
      <c r="F74" s="47"/>
      <c r="L74" s="26">
        <v>23</v>
      </c>
      <c r="M74" s="23" t="s">
        <v>45</v>
      </c>
      <c r="N74" s="27">
        <f>((D33/100)*P73)</f>
        <v>1913629.5360000001</v>
      </c>
      <c r="O74" s="27">
        <f>P73-N74</f>
        <v>604304.06400000001</v>
      </c>
      <c r="P74" s="27"/>
      <c r="Y74" s="26">
        <v>25</v>
      </c>
      <c r="Z74" s="23" t="s">
        <v>46</v>
      </c>
      <c r="AA74" s="27">
        <f>N76-D76</f>
        <v>1230190.4160000002</v>
      </c>
      <c r="AB74" s="27">
        <f>O76-E76</f>
        <v>1339129.5839999998</v>
      </c>
      <c r="AC74" s="43"/>
      <c r="AD74" s="48"/>
      <c r="AE74" s="48"/>
      <c r="AF74" s="48"/>
      <c r="AG74" s="46"/>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row>
    <row r="75" spans="1:142" ht="27" customHeight="1" x14ac:dyDescent="0.2">
      <c r="B75" s="26">
        <v>24</v>
      </c>
      <c r="C75" s="32" t="s">
        <v>44</v>
      </c>
      <c r="D75" s="52"/>
      <c r="E75" s="47"/>
      <c r="F75" s="47">
        <f>D44</f>
        <v>683439.12</v>
      </c>
      <c r="L75" s="26">
        <v>24</v>
      </c>
      <c r="M75" s="32" t="s">
        <v>44</v>
      </c>
      <c r="N75" s="27"/>
      <c r="O75" s="27"/>
      <c r="P75" s="27">
        <f>N74</f>
        <v>1913629.5360000001</v>
      </c>
      <c r="AD75" s="48"/>
      <c r="AE75" s="48"/>
      <c r="AF75" s="48"/>
      <c r="AG75" s="46"/>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row>
    <row r="76" spans="1:142" ht="27" customHeight="1" x14ac:dyDescent="0.2">
      <c r="B76" s="26">
        <v>25</v>
      </c>
      <c r="C76" s="23" t="s">
        <v>46</v>
      </c>
      <c r="D76" s="47">
        <f>F75</f>
        <v>683439.12</v>
      </c>
      <c r="E76" s="47">
        <f>F71-F75</f>
        <v>743960.88</v>
      </c>
      <c r="F76" s="47"/>
      <c r="L76" s="26">
        <v>25</v>
      </c>
      <c r="M76" s="23" t="s">
        <v>47</v>
      </c>
      <c r="N76" s="27">
        <f>P75</f>
        <v>1913629.5360000001</v>
      </c>
      <c r="O76" s="27">
        <f>P71-P75</f>
        <v>2083090.4639999999</v>
      </c>
      <c r="P76" s="27"/>
      <c r="Y76" s="32"/>
      <c r="Z76" s="37"/>
      <c r="AA76" s="53" t="s">
        <v>48</v>
      </c>
      <c r="AB76" s="41" t="s">
        <v>49</v>
      </c>
      <c r="AC76" s="42" t="s">
        <v>50</v>
      </c>
      <c r="AD76" s="48"/>
      <c r="AE76" s="48"/>
      <c r="AF76" s="48"/>
      <c r="AG76" s="46"/>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row>
    <row r="77" spans="1:142" ht="27" customHeight="1" x14ac:dyDescent="0.2">
      <c r="E77" s="54"/>
      <c r="Y77" s="26">
        <v>20</v>
      </c>
      <c r="Z77" s="23" t="s">
        <v>39</v>
      </c>
      <c r="AA77" s="27">
        <f>P71</f>
        <v>3996720</v>
      </c>
      <c r="AB77" s="27">
        <f>F71</f>
        <v>1427400</v>
      </c>
      <c r="AC77" s="43">
        <f>AA77-AB77</f>
        <v>2569320</v>
      </c>
      <c r="AD77" s="55"/>
      <c r="AE77" s="46"/>
      <c r="AF77" s="46"/>
      <c r="AG77" s="46"/>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row>
    <row r="78" spans="1:142" ht="27" customHeight="1" x14ac:dyDescent="0.2">
      <c r="D78" s="56"/>
      <c r="Y78" s="26">
        <v>21</v>
      </c>
      <c r="Z78" s="23" t="s">
        <v>24</v>
      </c>
      <c r="AA78" s="27">
        <f>O72</f>
        <v>1478786.4</v>
      </c>
      <c r="AB78" s="27">
        <f>E72</f>
        <v>528138</v>
      </c>
      <c r="AC78" s="43">
        <f t="shared" ref="AC78:AC82" si="16">AA78-AB78</f>
        <v>950648.39999999991</v>
      </c>
      <c r="AD78" s="57"/>
      <c r="AE78" s="57"/>
      <c r="AF78" s="57"/>
      <c r="AG78" s="5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row>
    <row r="79" spans="1:142" ht="27" customHeight="1" x14ac:dyDescent="0.2">
      <c r="D79" s="58"/>
      <c r="E79" s="58"/>
      <c r="F79" s="58"/>
      <c r="Y79" s="26">
        <v>22</v>
      </c>
      <c r="Z79" s="23" t="s">
        <v>25</v>
      </c>
      <c r="AA79" s="27">
        <f>P73</f>
        <v>2517933.6</v>
      </c>
      <c r="AB79" s="27">
        <f>F73</f>
        <v>899262</v>
      </c>
      <c r="AC79" s="43">
        <f t="shared" si="16"/>
        <v>1618671.6</v>
      </c>
      <c r="AD79" s="48"/>
      <c r="AE79" s="48"/>
      <c r="AF79" s="48"/>
      <c r="AG79" s="5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row>
    <row r="80" spans="1:142" ht="27" customHeight="1" x14ac:dyDescent="0.2">
      <c r="D80" s="58"/>
      <c r="E80" s="58"/>
      <c r="F80" s="58"/>
      <c r="Y80" s="26">
        <v>23</v>
      </c>
      <c r="Z80" s="23" t="s">
        <v>43</v>
      </c>
      <c r="AA80" s="59">
        <f>O74</f>
        <v>604304.06400000001</v>
      </c>
      <c r="AB80" s="60">
        <f>E74</f>
        <v>215822.88</v>
      </c>
      <c r="AC80" s="43">
        <f t="shared" si="16"/>
        <v>388481.18400000001</v>
      </c>
      <c r="AD80" s="48"/>
      <c r="AE80" s="48"/>
      <c r="AF80" s="48"/>
      <c r="AG80" s="5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row>
    <row r="81" spans="2:142" ht="27" customHeight="1" x14ac:dyDescent="0.25">
      <c r="D81" s="58"/>
      <c r="E81" s="58"/>
      <c r="F81" s="58"/>
      <c r="Y81" s="26">
        <v>24</v>
      </c>
      <c r="Z81" s="32" t="s">
        <v>44</v>
      </c>
      <c r="AA81" s="61">
        <f>P75</f>
        <v>1913629.5360000001</v>
      </c>
      <c r="AB81" s="62">
        <f>F75</f>
        <v>683439.12</v>
      </c>
      <c r="AC81" s="43">
        <f t="shared" si="16"/>
        <v>1230190.4160000002</v>
      </c>
      <c r="AD81" s="48"/>
      <c r="AE81" s="48"/>
      <c r="AF81" s="48"/>
      <c r="AG81" s="5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row>
    <row r="82" spans="2:142" ht="27" customHeight="1" x14ac:dyDescent="0.2">
      <c r="Y82" s="26">
        <v>25</v>
      </c>
      <c r="Z82" s="23" t="s">
        <v>46</v>
      </c>
      <c r="AA82" s="63">
        <f>O76</f>
        <v>2083090.4639999999</v>
      </c>
      <c r="AB82" s="64">
        <f>E76</f>
        <v>743960.88</v>
      </c>
      <c r="AC82" s="43">
        <f t="shared" si="16"/>
        <v>1339129.5839999998</v>
      </c>
      <c r="AD82" s="48"/>
      <c r="AE82" s="48"/>
      <c r="AF82" s="48"/>
      <c r="AG82" s="5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row>
    <row r="83" spans="2:142" ht="27" customHeight="1" x14ac:dyDescent="0.2">
      <c r="AD83" s="48"/>
      <c r="AE83" s="48"/>
      <c r="AF83" s="48"/>
      <c r="AG83" s="5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row>
    <row r="84" spans="2:142" ht="27" customHeight="1" x14ac:dyDescent="0.2">
      <c r="AD84" s="48"/>
      <c r="AE84" s="48"/>
      <c r="AF84" s="48"/>
      <c r="AG84" s="5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row>
    <row r="85" spans="2:142" ht="27" customHeight="1" x14ac:dyDescent="0.2">
      <c r="B85" s="36" t="s">
        <v>51</v>
      </c>
      <c r="D85" s="58"/>
      <c r="E85" s="58"/>
      <c r="F85" s="58"/>
      <c r="L85" s="36" t="s">
        <v>52</v>
      </c>
      <c r="N85" s="58"/>
      <c r="O85" s="58"/>
      <c r="P85" s="58"/>
      <c r="Y85" s="36" t="s">
        <v>53</v>
      </c>
      <c r="AD85" s="55"/>
      <c r="AE85" s="55"/>
      <c r="AF85" s="55"/>
      <c r="AG85" s="5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row>
    <row r="86" spans="2:142" ht="27" customHeight="1" x14ac:dyDescent="0.2">
      <c r="B86" s="32"/>
      <c r="C86" s="37"/>
      <c r="D86" s="44" t="s">
        <v>40</v>
      </c>
      <c r="E86" s="44" t="s">
        <v>41</v>
      </c>
      <c r="F86" s="44" t="s">
        <v>42</v>
      </c>
      <c r="L86" s="32"/>
      <c r="M86" s="37"/>
      <c r="N86" s="44" t="s">
        <v>40</v>
      </c>
      <c r="O86" s="44" t="s">
        <v>41</v>
      </c>
      <c r="P86" s="44" t="s">
        <v>42</v>
      </c>
      <c r="Y86" s="32"/>
      <c r="Z86" s="37"/>
      <c r="AA86" s="41" t="s">
        <v>34</v>
      </c>
      <c r="AB86" s="41" t="s">
        <v>35</v>
      </c>
      <c r="AC86" s="42" t="s">
        <v>36</v>
      </c>
      <c r="AD86" s="57"/>
      <c r="AE86" s="45"/>
      <c r="AF86" s="45"/>
      <c r="AG86" s="5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row>
    <row r="87" spans="2:142" ht="27" customHeight="1" x14ac:dyDescent="0.2">
      <c r="B87" s="26">
        <v>26</v>
      </c>
      <c r="C87" s="23" t="s">
        <v>23</v>
      </c>
      <c r="D87" s="27"/>
      <c r="E87" s="27"/>
      <c r="F87" s="27">
        <f>E41</f>
        <v>361140</v>
      </c>
      <c r="L87" s="26">
        <v>26</v>
      </c>
      <c r="M87" s="23" t="s">
        <v>54</v>
      </c>
      <c r="N87" s="27"/>
      <c r="O87" s="27"/>
      <c r="P87" s="27">
        <f>E50</f>
        <v>1011192</v>
      </c>
      <c r="Y87" s="26">
        <v>20</v>
      </c>
      <c r="Z87" s="23" t="s">
        <v>39</v>
      </c>
      <c r="AA87" s="27"/>
      <c r="AB87" s="27"/>
      <c r="AC87" s="43">
        <f>P87-F87</f>
        <v>650052</v>
      </c>
      <c r="AD87" s="48"/>
      <c r="AE87" s="48"/>
      <c r="AF87" s="48"/>
      <c r="AG87" s="5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row>
    <row r="88" spans="2:142" ht="27" customHeight="1" x14ac:dyDescent="0.2">
      <c r="B88" s="26">
        <v>27</v>
      </c>
      <c r="C88" s="23" t="s">
        <v>24</v>
      </c>
      <c r="D88" s="27">
        <f>F87-E88</f>
        <v>173347.20000000001</v>
      </c>
      <c r="E88" s="27">
        <f>E42</f>
        <v>187792.8</v>
      </c>
      <c r="F88" s="27"/>
      <c r="L88" s="26">
        <v>27</v>
      </c>
      <c r="M88" s="23" t="s">
        <v>24</v>
      </c>
      <c r="N88" s="27">
        <f>P87-O88</f>
        <v>485372.16000000003</v>
      </c>
      <c r="O88" s="27">
        <f>E51</f>
        <v>525819.84</v>
      </c>
      <c r="P88" s="27"/>
      <c r="Y88" s="26">
        <v>21</v>
      </c>
      <c r="Z88" s="23" t="s">
        <v>24</v>
      </c>
      <c r="AA88" s="27">
        <f>N88-D88</f>
        <v>312024.96000000002</v>
      </c>
      <c r="AB88" s="27">
        <f>O88-E88</f>
        <v>338027.04</v>
      </c>
      <c r="AC88" s="43"/>
      <c r="AD88" s="48"/>
      <c r="AE88" s="48"/>
      <c r="AF88" s="48"/>
      <c r="AG88" s="46"/>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row>
    <row r="89" spans="2:142" ht="27" customHeight="1" x14ac:dyDescent="0.2">
      <c r="B89" s="26">
        <v>28</v>
      </c>
      <c r="C89" s="23" t="s">
        <v>25</v>
      </c>
      <c r="D89" s="27"/>
      <c r="E89" s="27"/>
      <c r="F89" s="27">
        <f>D88</f>
        <v>173347.20000000001</v>
      </c>
      <c r="L89" s="26">
        <v>28</v>
      </c>
      <c r="M89" s="23" t="s">
        <v>55</v>
      </c>
      <c r="N89" s="27"/>
      <c r="O89" s="27"/>
      <c r="P89" s="27">
        <f>N88</f>
        <v>485372.16000000003</v>
      </c>
      <c r="Y89" s="26">
        <v>22</v>
      </c>
      <c r="Z89" s="23" t="s">
        <v>25</v>
      </c>
      <c r="AA89" s="65"/>
      <c r="AB89" s="66"/>
      <c r="AC89" s="43">
        <f>P89-F89</f>
        <v>312024.96000000002</v>
      </c>
      <c r="AD89" s="48"/>
      <c r="AE89" s="48"/>
      <c r="AF89" s="48"/>
      <c r="AG89" s="46"/>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row>
    <row r="90" spans="2:142" ht="27" customHeight="1" x14ac:dyDescent="0.2">
      <c r="B90" s="26">
        <v>29</v>
      </c>
      <c r="C90" s="23" t="s">
        <v>43</v>
      </c>
      <c r="D90" s="27">
        <f>E44</f>
        <v>131743.872</v>
      </c>
      <c r="E90" s="27">
        <f>F89-D90</f>
        <v>41603.328000000009</v>
      </c>
      <c r="F90" s="27"/>
      <c r="L90" s="26">
        <v>29</v>
      </c>
      <c r="M90" s="23" t="s">
        <v>45</v>
      </c>
      <c r="N90" s="27">
        <f>E53</f>
        <v>368882.84159999999</v>
      </c>
      <c r="O90" s="27">
        <f>P89-N90</f>
        <v>116489.31840000005</v>
      </c>
      <c r="P90" s="27"/>
      <c r="Y90" s="26">
        <v>23</v>
      </c>
      <c r="Z90" s="23" t="s">
        <v>43</v>
      </c>
      <c r="AA90" s="67">
        <f>N90-N90+D90</f>
        <v>131743.872</v>
      </c>
      <c r="AB90" s="68">
        <f>O90-E90</f>
        <v>74885.990400000039</v>
      </c>
      <c r="AC90" s="43"/>
      <c r="AD90" s="48"/>
      <c r="AE90" s="48"/>
      <c r="AF90" s="48"/>
      <c r="AG90" s="46"/>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row>
    <row r="91" spans="2:142" ht="27" customHeight="1" x14ac:dyDescent="0.2">
      <c r="B91" s="26">
        <v>30</v>
      </c>
      <c r="C91" s="32" t="s">
        <v>44</v>
      </c>
      <c r="D91" s="27"/>
      <c r="E91" s="27"/>
      <c r="F91" s="27">
        <f>D90</f>
        <v>131743.872</v>
      </c>
      <c r="L91" s="26">
        <v>30</v>
      </c>
      <c r="M91" s="32" t="s">
        <v>44</v>
      </c>
      <c r="N91" s="27"/>
      <c r="O91" s="27"/>
      <c r="P91" s="27">
        <f>N90</f>
        <v>368882.84159999999</v>
      </c>
      <c r="Y91" s="26">
        <v>24</v>
      </c>
      <c r="Z91" s="32" t="s">
        <v>44</v>
      </c>
      <c r="AA91" s="69"/>
      <c r="AB91" s="70"/>
      <c r="AC91" s="43">
        <f>P91-F91</f>
        <v>237138.96959999998</v>
      </c>
      <c r="AD91" s="48"/>
      <c r="AE91" s="48"/>
      <c r="AF91" s="48"/>
      <c r="AG91" s="46"/>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row>
    <row r="92" spans="2:142" ht="27" customHeight="1" x14ac:dyDescent="0.2">
      <c r="B92" s="26">
        <v>31</v>
      </c>
      <c r="C92" s="23" t="s">
        <v>47</v>
      </c>
      <c r="D92" s="27">
        <f>F91</f>
        <v>131743.872</v>
      </c>
      <c r="E92" s="27">
        <f>F87-F91</f>
        <v>229396.128</v>
      </c>
      <c r="F92" s="27"/>
      <c r="L92" s="26">
        <v>31</v>
      </c>
      <c r="M92" s="23" t="s">
        <v>47</v>
      </c>
      <c r="N92" s="27">
        <f>P91</f>
        <v>368882.84159999999</v>
      </c>
      <c r="O92" s="27">
        <f>P87-P91</f>
        <v>642309.15840000007</v>
      </c>
      <c r="P92" s="27"/>
      <c r="Y92" s="26">
        <v>25</v>
      </c>
      <c r="Z92" s="23" t="s">
        <v>46</v>
      </c>
      <c r="AA92" s="71">
        <f>N92-D92</f>
        <v>237138.96959999998</v>
      </c>
      <c r="AB92" s="72">
        <f>O92-E92</f>
        <v>412913.03040000005</v>
      </c>
      <c r="AC92" s="43"/>
      <c r="AD92" s="48"/>
      <c r="AE92" s="48"/>
      <c r="AF92" s="48"/>
      <c r="AG92" s="46"/>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row>
    <row r="93" spans="2:142" ht="27" customHeight="1" x14ac:dyDescent="0.2">
      <c r="AD93" s="46"/>
      <c r="AE93" s="46"/>
      <c r="AF93" s="46"/>
      <c r="AG93" s="46"/>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row>
    <row r="94" spans="2:142" ht="27" customHeight="1" x14ac:dyDescent="0.2">
      <c r="Y94" s="32"/>
      <c r="Z94" s="37"/>
      <c r="AA94" s="53" t="s">
        <v>56</v>
      </c>
      <c r="AB94" s="41" t="s">
        <v>57</v>
      </c>
      <c r="AC94" s="42" t="s">
        <v>50</v>
      </c>
      <c r="AD94" s="46"/>
      <c r="AE94" s="46"/>
      <c r="AF94" s="46"/>
      <c r="AG94" s="46"/>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row>
    <row r="95" spans="2:142" ht="27" customHeight="1" x14ac:dyDescent="0.2">
      <c r="Y95" s="26">
        <v>20</v>
      </c>
      <c r="Z95" s="23" t="s">
        <v>39</v>
      </c>
      <c r="AA95" s="27">
        <f>P87</f>
        <v>1011192</v>
      </c>
      <c r="AB95" s="27">
        <f>F87</f>
        <v>361140</v>
      </c>
      <c r="AC95" s="43">
        <f t="shared" ref="AC95:AC100" si="17">AA95-AB95</f>
        <v>650052</v>
      </c>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row>
    <row r="96" spans="2:142" ht="27" customHeight="1" x14ac:dyDescent="0.2">
      <c r="Y96" s="26">
        <v>21</v>
      </c>
      <c r="Z96" s="23" t="s">
        <v>24</v>
      </c>
      <c r="AA96" s="27">
        <f>O88</f>
        <v>525819.84</v>
      </c>
      <c r="AB96" s="27">
        <f>E88</f>
        <v>187792.8</v>
      </c>
      <c r="AC96" s="43">
        <f t="shared" si="17"/>
        <v>338027.04</v>
      </c>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row>
    <row r="97" spans="2:142" ht="27" customHeight="1" x14ac:dyDescent="0.2">
      <c r="Y97" s="26">
        <v>22</v>
      </c>
      <c r="Z97" s="23" t="s">
        <v>25</v>
      </c>
      <c r="AA97" s="27">
        <f>P89</f>
        <v>485372.16000000003</v>
      </c>
      <c r="AB97" s="27">
        <f>F89</f>
        <v>173347.20000000001</v>
      </c>
      <c r="AC97" s="43">
        <f t="shared" si="17"/>
        <v>312024.96000000002</v>
      </c>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row>
    <row r="98" spans="2:142" ht="27" customHeight="1" x14ac:dyDescent="0.2">
      <c r="Y98" s="26">
        <v>23</v>
      </c>
      <c r="Z98" s="23" t="s">
        <v>43</v>
      </c>
      <c r="AA98" s="59">
        <f>O90</f>
        <v>116489.31840000005</v>
      </c>
      <c r="AB98" s="60">
        <f>E90</f>
        <v>41603.328000000009</v>
      </c>
      <c r="AC98" s="43">
        <f t="shared" si="17"/>
        <v>74885.990400000039</v>
      </c>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row>
    <row r="99" spans="2:142" ht="27" customHeight="1" x14ac:dyDescent="0.25">
      <c r="Y99" s="26">
        <v>24</v>
      </c>
      <c r="Z99" s="32" t="s">
        <v>44</v>
      </c>
      <c r="AA99" s="61">
        <f>P91</f>
        <v>368882.84159999999</v>
      </c>
      <c r="AB99" s="62">
        <f>F91</f>
        <v>131743.872</v>
      </c>
      <c r="AC99" s="43">
        <f t="shared" si="17"/>
        <v>237138.96959999998</v>
      </c>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row>
    <row r="100" spans="2:142" ht="27" customHeight="1" x14ac:dyDescent="0.2">
      <c r="Y100" s="26">
        <v>25</v>
      </c>
      <c r="Z100" s="23" t="s">
        <v>46</v>
      </c>
      <c r="AA100" s="63">
        <f>O92</f>
        <v>642309.15840000007</v>
      </c>
      <c r="AB100" s="64">
        <f>E92</f>
        <v>229396.128</v>
      </c>
      <c r="AC100" s="43">
        <f t="shared" si="17"/>
        <v>412913.03040000005</v>
      </c>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row>
    <row r="101" spans="2:142" ht="27" customHeight="1" x14ac:dyDescent="0.2">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row>
    <row r="102" spans="2:142" ht="27" customHeight="1" x14ac:dyDescent="0.2">
      <c r="B102" s="36" t="s">
        <v>332</v>
      </c>
      <c r="D102" s="58"/>
      <c r="E102" s="58"/>
      <c r="F102" s="58"/>
      <c r="L102" s="36" t="s">
        <v>333</v>
      </c>
      <c r="N102" s="58"/>
      <c r="O102" s="58"/>
      <c r="P102" s="58"/>
      <c r="Y102" s="36" t="s">
        <v>334</v>
      </c>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row>
    <row r="103" spans="2:142" ht="27" customHeight="1" x14ac:dyDescent="0.2">
      <c r="B103" s="32"/>
      <c r="C103" s="37"/>
      <c r="D103" s="44" t="s">
        <v>40</v>
      </c>
      <c r="E103" s="44" t="s">
        <v>41</v>
      </c>
      <c r="F103" s="44" t="s">
        <v>42</v>
      </c>
      <c r="L103" s="32"/>
      <c r="M103" s="37"/>
      <c r="N103" s="44" t="s">
        <v>40</v>
      </c>
      <c r="O103" s="44" t="s">
        <v>41</v>
      </c>
      <c r="P103" s="44" t="s">
        <v>42</v>
      </c>
      <c r="Y103" s="32"/>
      <c r="Z103" s="37"/>
      <c r="AA103" s="41" t="s">
        <v>34</v>
      </c>
      <c r="AB103" s="41" t="s">
        <v>35</v>
      </c>
      <c r="AC103" s="42" t="s">
        <v>36</v>
      </c>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row>
    <row r="104" spans="2:142" ht="27" customHeight="1" x14ac:dyDescent="0.2">
      <c r="B104" s="26">
        <v>32</v>
      </c>
      <c r="C104" s="23" t="s">
        <v>23</v>
      </c>
      <c r="D104" s="27"/>
      <c r="E104" s="27"/>
      <c r="F104" s="27">
        <f>F41</f>
        <v>116280</v>
      </c>
      <c r="L104" s="26">
        <v>32</v>
      </c>
      <c r="M104" s="23" t="s">
        <v>39</v>
      </c>
      <c r="N104" s="27"/>
      <c r="O104" s="27"/>
      <c r="P104" s="27">
        <f>F50</f>
        <v>325583.99999999994</v>
      </c>
      <c r="Y104" s="26">
        <v>20</v>
      </c>
      <c r="Z104" s="23" t="s">
        <v>39</v>
      </c>
      <c r="AA104" s="27"/>
      <c r="AB104" s="27"/>
      <c r="AC104" s="43">
        <f>P104-F104</f>
        <v>209303.99999999994</v>
      </c>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row>
    <row r="105" spans="2:142" ht="27" customHeight="1" x14ac:dyDescent="0.2">
      <c r="B105" s="26">
        <v>33</v>
      </c>
      <c r="C105" s="23" t="s">
        <v>31</v>
      </c>
      <c r="D105" s="27">
        <f>F104-E105</f>
        <v>51163.199999999997</v>
      </c>
      <c r="E105" s="27">
        <f>F42</f>
        <v>65116.800000000003</v>
      </c>
      <c r="F105" s="27"/>
      <c r="L105" s="26">
        <v>33</v>
      </c>
      <c r="M105" s="23" t="s">
        <v>24</v>
      </c>
      <c r="N105" s="27">
        <f>P104-O105</f>
        <v>143256.95999999993</v>
      </c>
      <c r="O105" s="27">
        <f>F51</f>
        <v>182327.04000000001</v>
      </c>
      <c r="P105" s="27"/>
      <c r="Y105" s="26">
        <v>21</v>
      </c>
      <c r="Z105" s="23" t="s">
        <v>24</v>
      </c>
      <c r="AA105" s="27">
        <f>N105-D105</f>
        <v>92093.759999999937</v>
      </c>
      <c r="AB105" s="27">
        <f>O105-E105</f>
        <v>117210.24000000001</v>
      </c>
      <c r="AC105" s="43"/>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row>
    <row r="106" spans="2:142" ht="27" customHeight="1" x14ac:dyDescent="0.2">
      <c r="B106" s="26">
        <v>34</v>
      </c>
      <c r="C106" s="23" t="s">
        <v>55</v>
      </c>
      <c r="D106" s="27"/>
      <c r="E106" s="27"/>
      <c r="F106" s="27">
        <f>D105</f>
        <v>51163.199999999997</v>
      </c>
      <c r="L106" s="26">
        <v>34</v>
      </c>
      <c r="M106" s="23" t="s">
        <v>25</v>
      </c>
      <c r="N106" s="27"/>
      <c r="O106" s="27"/>
      <c r="P106" s="27">
        <f>N105</f>
        <v>143256.95999999993</v>
      </c>
      <c r="Y106" s="26">
        <v>22</v>
      </c>
      <c r="Z106" s="23" t="s">
        <v>25</v>
      </c>
      <c r="AA106" s="27"/>
      <c r="AB106" s="27"/>
      <c r="AC106" s="43">
        <f>P106-F106</f>
        <v>92093.759999999937</v>
      </c>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row>
    <row r="107" spans="2:142" ht="27" customHeight="1" x14ac:dyDescent="0.2">
      <c r="B107" s="26">
        <v>35</v>
      </c>
      <c r="C107" s="23" t="s">
        <v>43</v>
      </c>
      <c r="D107" s="27">
        <f>F44</f>
        <v>38884.031999999999</v>
      </c>
      <c r="E107" s="27">
        <f>F45</f>
        <v>12279.167999999998</v>
      </c>
      <c r="F107" s="27"/>
      <c r="L107" s="26">
        <v>35</v>
      </c>
      <c r="M107" s="23" t="s">
        <v>45</v>
      </c>
      <c r="N107" s="27">
        <f>P106-O107</f>
        <v>108875.28959999993</v>
      </c>
      <c r="O107" s="27">
        <f>F54</f>
        <v>34381.670400000003</v>
      </c>
      <c r="P107" s="27"/>
      <c r="Y107" s="26">
        <v>23</v>
      </c>
      <c r="Z107" s="23" t="s">
        <v>43</v>
      </c>
      <c r="AA107" s="27">
        <f>N107-D107</f>
        <v>69991.257599999924</v>
      </c>
      <c r="AB107" s="27">
        <f>O107-E107</f>
        <v>22102.502400000005</v>
      </c>
      <c r="AC107" s="43"/>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row>
    <row r="108" spans="2:142" ht="27" customHeight="1" x14ac:dyDescent="0.2">
      <c r="B108" s="26">
        <v>36</v>
      </c>
      <c r="C108" s="32" t="s">
        <v>44</v>
      </c>
      <c r="D108" s="27"/>
      <c r="E108" s="27"/>
      <c r="F108" s="27">
        <f>D107</f>
        <v>38884.031999999999</v>
      </c>
      <c r="L108" s="26">
        <v>36</v>
      </c>
      <c r="M108" s="32" t="s">
        <v>58</v>
      </c>
      <c r="N108" s="27"/>
      <c r="O108" s="27"/>
      <c r="P108" s="27">
        <f>N107</f>
        <v>108875.28959999993</v>
      </c>
      <c r="Y108" s="26">
        <v>24</v>
      </c>
      <c r="Z108" s="32" t="s">
        <v>44</v>
      </c>
      <c r="AA108" s="50"/>
      <c r="AB108" s="51"/>
      <c r="AC108" s="43">
        <f>P108-F108</f>
        <v>69991.257599999924</v>
      </c>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row>
    <row r="109" spans="2:142" ht="27" customHeight="1" x14ac:dyDescent="0.2">
      <c r="B109" s="26">
        <v>37</v>
      </c>
      <c r="C109" s="23" t="s">
        <v>47</v>
      </c>
      <c r="D109" s="27">
        <f>F108</f>
        <v>38884.031999999999</v>
      </c>
      <c r="E109" s="27">
        <f>F104-F108</f>
        <v>77395.967999999993</v>
      </c>
      <c r="F109" s="27"/>
      <c r="L109" s="26">
        <v>37</v>
      </c>
      <c r="M109" s="23" t="s">
        <v>47</v>
      </c>
      <c r="N109" s="27">
        <f>P108</f>
        <v>108875.28959999993</v>
      </c>
      <c r="O109" s="27">
        <f>P104-P108</f>
        <v>216708.71040000001</v>
      </c>
      <c r="P109" s="27"/>
      <c r="Y109" s="26">
        <v>25</v>
      </c>
      <c r="Z109" s="23" t="s">
        <v>46</v>
      </c>
      <c r="AA109" s="27">
        <f>N109-D109</f>
        <v>69991.257599999924</v>
      </c>
      <c r="AB109" s="27">
        <f>O109-E109</f>
        <v>139312.74240000002</v>
      </c>
      <c r="AC109" s="43"/>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row>
    <row r="110" spans="2:142" ht="27" customHeight="1" x14ac:dyDescent="0.2">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row>
    <row r="111" spans="2:142" ht="27" customHeight="1" x14ac:dyDescent="0.2">
      <c r="Y111" s="32"/>
      <c r="Z111" s="37"/>
      <c r="AA111" s="53" t="s">
        <v>56</v>
      </c>
      <c r="AB111" s="41" t="s">
        <v>57</v>
      </c>
      <c r="AC111" s="42" t="s">
        <v>50</v>
      </c>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row>
    <row r="112" spans="2:142" ht="27" customHeight="1" x14ac:dyDescent="0.2">
      <c r="Y112" s="26">
        <v>20</v>
      </c>
      <c r="Z112" s="23" t="s">
        <v>39</v>
      </c>
      <c r="AA112" s="27">
        <f>P104</f>
        <v>325583.99999999994</v>
      </c>
      <c r="AB112" s="27">
        <f>F104</f>
        <v>116280</v>
      </c>
      <c r="AC112" s="43">
        <f>AA112-AB112</f>
        <v>209303.99999999994</v>
      </c>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row>
    <row r="113" spans="1:142" ht="27" customHeight="1" x14ac:dyDescent="0.2">
      <c r="Y113" s="26">
        <v>21</v>
      </c>
      <c r="Z113" s="23" t="s">
        <v>24</v>
      </c>
      <c r="AA113" s="27">
        <f>O105</f>
        <v>182327.04000000001</v>
      </c>
      <c r="AB113" s="27">
        <f>E105</f>
        <v>65116.800000000003</v>
      </c>
      <c r="AC113" s="43">
        <f t="shared" ref="AC113:AC117" si="18">AA113-AB113</f>
        <v>117210.24000000001</v>
      </c>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row>
    <row r="114" spans="1:142" ht="27" customHeight="1" x14ac:dyDescent="0.2">
      <c r="Y114" s="26">
        <v>22</v>
      </c>
      <c r="Z114" s="23" t="s">
        <v>25</v>
      </c>
      <c r="AA114" s="27">
        <f>P106</f>
        <v>143256.95999999993</v>
      </c>
      <c r="AB114" s="27">
        <f>F106</f>
        <v>51163.199999999997</v>
      </c>
      <c r="AC114" s="43">
        <f t="shared" si="18"/>
        <v>92093.759999999937</v>
      </c>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row>
    <row r="115" spans="1:142" ht="27" customHeight="1" x14ac:dyDescent="0.2">
      <c r="Y115" s="26">
        <v>23</v>
      </c>
      <c r="Z115" s="23" t="s">
        <v>43</v>
      </c>
      <c r="AA115" s="59">
        <f>O107</f>
        <v>34381.670400000003</v>
      </c>
      <c r="AB115" s="60">
        <f>E107</f>
        <v>12279.167999999998</v>
      </c>
      <c r="AC115" s="43">
        <f t="shared" si="18"/>
        <v>22102.502400000005</v>
      </c>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row>
    <row r="116" spans="1:142" ht="27" customHeight="1" x14ac:dyDescent="0.25">
      <c r="Y116" s="252">
        <v>24</v>
      </c>
      <c r="Z116" s="255" t="s">
        <v>44</v>
      </c>
      <c r="AA116" s="256">
        <f>P108</f>
        <v>108875.28959999993</v>
      </c>
      <c r="AB116" s="257">
        <f>F108</f>
        <v>38884.031999999999</v>
      </c>
      <c r="AC116" s="253">
        <f t="shared" si="18"/>
        <v>69991.257599999924</v>
      </c>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row>
    <row r="117" spans="1:142" ht="27" customHeight="1" x14ac:dyDescent="0.2">
      <c r="Y117" s="26">
        <v>25</v>
      </c>
      <c r="Z117" s="23" t="s">
        <v>46</v>
      </c>
      <c r="AA117" s="258">
        <f>O109</f>
        <v>216708.71040000001</v>
      </c>
      <c r="AB117" s="259">
        <f>E109</f>
        <v>77395.967999999993</v>
      </c>
      <c r="AC117" s="27">
        <f t="shared" si="18"/>
        <v>139312.74240000002</v>
      </c>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row>
    <row r="118" spans="1:142" ht="27" customHeight="1" x14ac:dyDescent="0.2">
      <c r="Y118" s="74"/>
      <c r="Z118" s="75"/>
      <c r="AA118" s="48"/>
      <c r="AB118" s="48"/>
      <c r="AC118" s="48"/>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row>
    <row r="119" spans="1:142" ht="27" customHeight="1" x14ac:dyDescent="0.2">
      <c r="B119" s="36" t="s">
        <v>324</v>
      </c>
      <c r="D119" s="58"/>
      <c r="E119" s="58"/>
      <c r="F119" s="58"/>
      <c r="L119" s="36" t="s">
        <v>325</v>
      </c>
      <c r="N119" s="58"/>
      <c r="O119" s="58"/>
      <c r="P119" s="58"/>
      <c r="Y119" s="36" t="s">
        <v>326</v>
      </c>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row>
    <row r="120" spans="1:142" ht="27" customHeight="1" x14ac:dyDescent="0.2">
      <c r="A120" s="28"/>
      <c r="B120" s="32"/>
      <c r="C120" s="37"/>
      <c r="D120" s="44" t="s">
        <v>40</v>
      </c>
      <c r="E120" s="44" t="s">
        <v>41</v>
      </c>
      <c r="F120" s="44" t="s">
        <v>42</v>
      </c>
      <c r="G120" s="28"/>
      <c r="H120" s="28"/>
      <c r="I120" s="28"/>
      <c r="J120" s="28"/>
      <c r="K120" s="28"/>
      <c r="L120" s="32"/>
      <c r="M120" s="37"/>
      <c r="N120" s="44" t="s">
        <v>40</v>
      </c>
      <c r="O120" s="44" t="s">
        <v>41</v>
      </c>
      <c r="P120" s="44" t="s">
        <v>42</v>
      </c>
      <c r="Q120" s="28"/>
      <c r="R120" s="28"/>
      <c r="S120" s="28"/>
      <c r="T120" s="28"/>
      <c r="U120" s="28"/>
      <c r="V120" s="28"/>
      <c r="W120" s="28"/>
      <c r="X120" s="28"/>
      <c r="Y120" s="32"/>
      <c r="Z120" s="37"/>
      <c r="AA120" s="41" t="s">
        <v>34</v>
      </c>
      <c r="AB120" s="41" t="s">
        <v>35</v>
      </c>
      <c r="AC120" s="42" t="s">
        <v>36</v>
      </c>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row>
    <row r="121" spans="1:142" ht="27" customHeight="1" x14ac:dyDescent="0.2">
      <c r="B121" s="26">
        <v>38</v>
      </c>
      <c r="C121" s="23" t="s">
        <v>23</v>
      </c>
      <c r="D121" s="27"/>
      <c r="E121" s="27"/>
      <c r="F121" s="27">
        <f>G41</f>
        <v>409170</v>
      </c>
      <c r="L121" s="26">
        <v>32</v>
      </c>
      <c r="M121" s="23" t="s">
        <v>23</v>
      </c>
      <c r="N121" s="27"/>
      <c r="O121" s="27"/>
      <c r="P121" s="27">
        <f>G50</f>
        <v>1145676</v>
      </c>
      <c r="Y121" s="26">
        <v>20</v>
      </c>
      <c r="Z121" s="23" t="s">
        <v>39</v>
      </c>
      <c r="AA121" s="27"/>
      <c r="AB121" s="27"/>
      <c r="AC121" s="43">
        <f>P121-F121</f>
        <v>736506</v>
      </c>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row>
    <row r="122" spans="1:142" ht="27" customHeight="1" x14ac:dyDescent="0.2">
      <c r="B122" s="26">
        <v>39</v>
      </c>
      <c r="C122" s="23" t="s">
        <v>31</v>
      </c>
      <c r="D122" s="27">
        <f>F121-E122</f>
        <v>180034.8</v>
      </c>
      <c r="E122" s="27">
        <f>G42</f>
        <v>229135.2</v>
      </c>
      <c r="F122" s="27"/>
      <c r="L122" s="26">
        <v>33</v>
      </c>
      <c r="M122" s="23" t="s">
        <v>31</v>
      </c>
      <c r="N122" s="27">
        <f>P121-O122</f>
        <v>504097.44000000006</v>
      </c>
      <c r="O122" s="27">
        <f>G51</f>
        <v>641578.55999999994</v>
      </c>
      <c r="P122" s="27"/>
      <c r="Y122" s="26">
        <v>21</v>
      </c>
      <c r="Z122" s="23" t="s">
        <v>24</v>
      </c>
      <c r="AA122" s="27">
        <f>N122-D122</f>
        <v>324062.64000000007</v>
      </c>
      <c r="AB122" s="27">
        <f>O122-E122</f>
        <v>412443.35999999993</v>
      </c>
      <c r="AC122" s="43"/>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row>
    <row r="123" spans="1:142" ht="27" customHeight="1" x14ac:dyDescent="0.2">
      <c r="B123" s="26">
        <v>40</v>
      </c>
      <c r="C123" s="23" t="s">
        <v>55</v>
      </c>
      <c r="D123" s="27"/>
      <c r="E123" s="27"/>
      <c r="F123" s="27">
        <f>D122</f>
        <v>180034.8</v>
      </c>
      <c r="L123" s="26">
        <v>34</v>
      </c>
      <c r="M123" s="23" t="s">
        <v>55</v>
      </c>
      <c r="N123" s="27"/>
      <c r="O123" s="27"/>
      <c r="P123" s="27">
        <f>N122</f>
        <v>504097.44000000006</v>
      </c>
      <c r="Y123" s="26">
        <v>22</v>
      </c>
      <c r="Z123" s="23" t="s">
        <v>25</v>
      </c>
      <c r="AA123" s="27"/>
      <c r="AB123" s="27"/>
      <c r="AC123" s="43">
        <f>P123-F123</f>
        <v>324062.64000000007</v>
      </c>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row>
    <row r="124" spans="1:142" ht="27" customHeight="1" x14ac:dyDescent="0.2">
      <c r="B124" s="26">
        <v>41</v>
      </c>
      <c r="C124" s="23" t="s">
        <v>43</v>
      </c>
      <c r="D124" s="27">
        <f>G44</f>
        <v>136826.448</v>
      </c>
      <c r="E124" s="27">
        <f>G45</f>
        <v>43208.351999999984</v>
      </c>
      <c r="F124" s="27"/>
      <c r="L124" s="26">
        <v>35</v>
      </c>
      <c r="M124" s="23" t="s">
        <v>43</v>
      </c>
      <c r="N124" s="27">
        <f>P123-O124</f>
        <v>383114.05440000002</v>
      </c>
      <c r="O124" s="27">
        <f>G54</f>
        <v>120983.38560000004</v>
      </c>
      <c r="P124" s="27"/>
      <c r="Y124" s="26">
        <v>23</v>
      </c>
      <c r="Z124" s="23" t="s">
        <v>43</v>
      </c>
      <c r="AA124" s="27">
        <f>N124-D124</f>
        <v>246287.60640000002</v>
      </c>
      <c r="AB124" s="27">
        <f>O124-E124</f>
        <v>77775.033600000053</v>
      </c>
      <c r="AC124" s="43"/>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row>
    <row r="125" spans="1:142" ht="27" customHeight="1" x14ac:dyDescent="0.2">
      <c r="A125" s="28"/>
      <c r="B125" s="26">
        <v>42</v>
      </c>
      <c r="C125" s="32" t="s">
        <v>44</v>
      </c>
      <c r="D125" s="27"/>
      <c r="E125" s="27"/>
      <c r="F125" s="27">
        <f>D124</f>
        <v>136826.448</v>
      </c>
      <c r="G125" s="28"/>
      <c r="H125" s="28"/>
      <c r="I125" s="28"/>
      <c r="J125" s="28"/>
      <c r="K125" s="28"/>
      <c r="L125" s="26">
        <v>36</v>
      </c>
      <c r="M125" s="32" t="s">
        <v>44</v>
      </c>
      <c r="N125" s="27"/>
      <c r="O125" s="27"/>
      <c r="P125" s="27">
        <f>N124</f>
        <v>383114.05440000002</v>
      </c>
      <c r="Q125" s="28"/>
      <c r="R125" s="28"/>
      <c r="S125" s="28"/>
      <c r="T125" s="28"/>
      <c r="U125" s="28"/>
      <c r="V125" s="28"/>
      <c r="W125" s="28"/>
      <c r="X125" s="28"/>
      <c r="Y125" s="26">
        <v>24</v>
      </c>
      <c r="Z125" s="32" t="s">
        <v>44</v>
      </c>
      <c r="AA125" s="50"/>
      <c r="AB125" s="51"/>
      <c r="AC125" s="43">
        <f>P125-F125</f>
        <v>246287.60640000002</v>
      </c>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row>
    <row r="126" spans="1:142" ht="27" customHeight="1" x14ac:dyDescent="0.2">
      <c r="B126" s="26">
        <v>43</v>
      </c>
      <c r="C126" s="23" t="s">
        <v>47</v>
      </c>
      <c r="D126" s="27">
        <f>F125</f>
        <v>136826.448</v>
      </c>
      <c r="E126" s="27">
        <f>F121-F125</f>
        <v>272343.55200000003</v>
      </c>
      <c r="F126" s="27"/>
      <c r="L126" s="26">
        <v>37</v>
      </c>
      <c r="M126" s="23" t="s">
        <v>47</v>
      </c>
      <c r="N126" s="27">
        <f>N124</f>
        <v>383114.05440000002</v>
      </c>
      <c r="O126" s="27">
        <f>P121-P125</f>
        <v>762561.94559999998</v>
      </c>
      <c r="P126" s="27"/>
      <c r="Y126" s="26">
        <v>25</v>
      </c>
      <c r="Z126" s="23" t="s">
        <v>46</v>
      </c>
      <c r="AA126" s="27">
        <f>N126-D126</f>
        <v>246287.60640000002</v>
      </c>
      <c r="AB126" s="27">
        <f>O126-E126</f>
        <v>490218.39359999995</v>
      </c>
      <c r="AC126" s="43"/>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row>
    <row r="127" spans="1:142" ht="27" customHeight="1" x14ac:dyDescent="0.2">
      <c r="B127" s="74"/>
      <c r="C127" s="75"/>
      <c r="D127" s="48"/>
      <c r="E127" s="48"/>
      <c r="F127" s="48"/>
      <c r="L127" s="74"/>
      <c r="M127" s="75"/>
      <c r="N127" s="48"/>
      <c r="O127" s="48"/>
      <c r="P127" s="48"/>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row>
    <row r="128" spans="1:142" ht="27" customHeight="1" x14ac:dyDescent="0.2">
      <c r="B128" s="74"/>
      <c r="C128" s="75"/>
      <c r="D128" s="48"/>
      <c r="E128" s="48"/>
      <c r="F128" s="48"/>
      <c r="L128" s="74"/>
      <c r="M128" s="75"/>
      <c r="N128" s="48"/>
      <c r="O128" s="48"/>
      <c r="P128" s="48"/>
      <c r="Y128" s="32"/>
      <c r="Z128" s="37"/>
      <c r="AA128" s="53" t="s">
        <v>56</v>
      </c>
      <c r="AB128" s="41" t="s">
        <v>57</v>
      </c>
      <c r="AC128" s="42" t="s">
        <v>50</v>
      </c>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row>
    <row r="129" spans="1:142" ht="27" customHeight="1" x14ac:dyDescent="0.2">
      <c r="B129" s="74"/>
      <c r="C129" s="75"/>
      <c r="D129" s="48"/>
      <c r="E129" s="48"/>
      <c r="F129" s="48"/>
      <c r="L129" s="74"/>
      <c r="M129" s="75"/>
      <c r="N129" s="48"/>
      <c r="O129" s="48"/>
      <c r="P129" s="48"/>
      <c r="Y129" s="26">
        <v>20</v>
      </c>
      <c r="Z129" s="23" t="s">
        <v>39</v>
      </c>
      <c r="AA129" s="27">
        <f>P121</f>
        <v>1145676</v>
      </c>
      <c r="AB129" s="27">
        <f>F121</f>
        <v>409170</v>
      </c>
      <c r="AC129" s="43">
        <f>AA129-AB129</f>
        <v>736506</v>
      </c>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row>
    <row r="130" spans="1:142" ht="27" customHeight="1" x14ac:dyDescent="0.2">
      <c r="B130" s="74"/>
      <c r="C130" s="75"/>
      <c r="D130" s="48"/>
      <c r="E130" s="48"/>
      <c r="F130" s="48"/>
      <c r="L130" s="74"/>
      <c r="M130" s="75"/>
      <c r="N130" s="48"/>
      <c r="O130" s="48"/>
      <c r="P130" s="48"/>
      <c r="Y130" s="26">
        <v>21</v>
      </c>
      <c r="Z130" s="23" t="s">
        <v>24</v>
      </c>
      <c r="AA130" s="27">
        <f>O122</f>
        <v>641578.55999999994</v>
      </c>
      <c r="AB130" s="27">
        <f>E122</f>
        <v>229135.2</v>
      </c>
      <c r="AC130" s="43">
        <f t="shared" ref="AC130:AC134" si="19">AA130-AB130</f>
        <v>412443.35999999993</v>
      </c>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row>
    <row r="131" spans="1:142" ht="27" customHeight="1" x14ac:dyDescent="0.2">
      <c r="B131" s="74"/>
      <c r="C131" s="75"/>
      <c r="D131" s="48"/>
      <c r="E131" s="48"/>
      <c r="F131" s="48"/>
      <c r="L131" s="74"/>
      <c r="M131" s="75"/>
      <c r="N131" s="48"/>
      <c r="O131" s="48"/>
      <c r="P131" s="48"/>
      <c r="Y131" s="26">
        <v>22</v>
      </c>
      <c r="Z131" s="23" t="s">
        <v>25</v>
      </c>
      <c r="AA131" s="27">
        <f>P123</f>
        <v>504097.44000000006</v>
      </c>
      <c r="AB131" s="27">
        <f>F123</f>
        <v>180034.8</v>
      </c>
      <c r="AC131" s="43">
        <f t="shared" si="19"/>
        <v>324062.64000000007</v>
      </c>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row>
    <row r="132" spans="1:142" ht="27" customHeight="1" x14ac:dyDescent="0.2">
      <c r="B132" s="74"/>
      <c r="C132" s="75"/>
      <c r="D132" s="48"/>
      <c r="E132" s="48"/>
      <c r="F132" s="48"/>
      <c r="L132" s="74"/>
      <c r="M132" s="75"/>
      <c r="N132" s="48"/>
      <c r="O132" s="48"/>
      <c r="P132" s="48"/>
      <c r="Y132" s="26">
        <v>23</v>
      </c>
      <c r="Z132" s="23" t="s">
        <v>43</v>
      </c>
      <c r="AA132" s="59">
        <f>O124</f>
        <v>120983.38560000004</v>
      </c>
      <c r="AB132" s="60">
        <f>E124</f>
        <v>43208.351999999984</v>
      </c>
      <c r="AC132" s="43">
        <f t="shared" si="19"/>
        <v>77775.033600000053</v>
      </c>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row>
    <row r="133" spans="1:142" ht="27" customHeight="1" x14ac:dyDescent="0.25">
      <c r="B133" s="74"/>
      <c r="C133" s="75"/>
      <c r="D133" s="48"/>
      <c r="E133" s="48"/>
      <c r="F133" s="48"/>
      <c r="L133" s="74"/>
      <c r="M133" s="75"/>
      <c r="N133" s="48"/>
      <c r="O133" s="48"/>
      <c r="P133" s="48"/>
      <c r="Y133" s="252">
        <v>24</v>
      </c>
      <c r="Z133" s="255" t="s">
        <v>44</v>
      </c>
      <c r="AA133" s="256">
        <f>P125</f>
        <v>383114.05440000002</v>
      </c>
      <c r="AB133" s="257">
        <f>F125</f>
        <v>136826.448</v>
      </c>
      <c r="AC133" s="253">
        <f t="shared" si="19"/>
        <v>246287.60640000002</v>
      </c>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row>
    <row r="134" spans="1:142" ht="27" customHeight="1" x14ac:dyDescent="0.2">
      <c r="B134" s="74"/>
      <c r="C134" s="75"/>
      <c r="D134" s="48"/>
      <c r="E134" s="48"/>
      <c r="F134" s="48"/>
      <c r="L134" s="74"/>
      <c r="M134" s="75"/>
      <c r="N134" s="48"/>
      <c r="O134" s="48"/>
      <c r="P134" s="48"/>
      <c r="Y134" s="26">
        <v>25</v>
      </c>
      <c r="Z134" s="23" t="s">
        <v>46</v>
      </c>
      <c r="AA134" s="258">
        <f>O126</f>
        <v>762561.94559999998</v>
      </c>
      <c r="AB134" s="259">
        <f>E126</f>
        <v>272343.55200000003</v>
      </c>
      <c r="AC134" s="27">
        <f t="shared" si="19"/>
        <v>490218.39359999995</v>
      </c>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row>
    <row r="135" spans="1:142" ht="27" customHeight="1" x14ac:dyDescent="0.25">
      <c r="B135" s="74"/>
      <c r="C135" s="75"/>
      <c r="D135" s="48"/>
      <c r="E135" s="48"/>
      <c r="F135" s="48"/>
      <c r="L135" s="74"/>
      <c r="M135" s="75"/>
      <c r="N135" s="48"/>
      <c r="O135" s="48"/>
      <c r="P135" s="48"/>
      <c r="Y135" s="74"/>
      <c r="Z135" s="124"/>
      <c r="AA135" s="254"/>
      <c r="AB135" s="254"/>
      <c r="AC135" s="48"/>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row>
    <row r="136" spans="1:142" ht="27" customHeight="1" x14ac:dyDescent="0.25">
      <c r="B136" s="74"/>
      <c r="C136" s="75"/>
      <c r="D136" s="48"/>
      <c r="E136" s="48"/>
      <c r="F136" s="48"/>
      <c r="L136" s="74"/>
      <c r="M136" s="75"/>
      <c r="N136" s="48"/>
      <c r="O136" s="48"/>
      <c r="P136" s="48"/>
      <c r="Y136" s="74"/>
      <c r="Z136" s="124"/>
      <c r="AA136" s="254"/>
      <c r="AB136" s="254"/>
      <c r="AC136" s="48"/>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row>
    <row r="137" spans="1:142" ht="27" customHeight="1" x14ac:dyDescent="0.2">
      <c r="Y137" s="74"/>
      <c r="Z137" s="75"/>
      <c r="AA137" s="76"/>
      <c r="AB137" s="76"/>
      <c r="AC137" s="48"/>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row>
    <row r="138" spans="1:142" ht="27" customHeight="1" x14ac:dyDescent="0.2">
      <c r="Y138" s="74"/>
      <c r="Z138" s="75"/>
      <c r="AA138" s="76"/>
      <c r="AB138" s="76"/>
      <c r="AC138" s="48"/>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row>
    <row r="139" spans="1:142" ht="43.15" customHeight="1" x14ac:dyDescent="0.25">
      <c r="A139" s="9"/>
      <c r="B139" s="15" t="s">
        <v>59</v>
      </c>
      <c r="C139" s="16"/>
      <c r="D139" s="16"/>
      <c r="E139" s="16"/>
      <c r="F139" s="16"/>
      <c r="G139" s="17"/>
      <c r="H139" s="18"/>
      <c r="I139" s="18"/>
      <c r="J139" s="9"/>
      <c r="K139" s="9"/>
      <c r="L139" s="9"/>
      <c r="M139" s="9"/>
      <c r="N139" s="9"/>
      <c r="O139" s="9"/>
      <c r="P139" s="9"/>
      <c r="Q139" s="9"/>
      <c r="R139" s="9"/>
      <c r="S139" s="9"/>
      <c r="T139" s="9"/>
      <c r="U139" s="9"/>
      <c r="V139" s="9"/>
      <c r="W139" s="9"/>
      <c r="X139" s="9"/>
      <c r="Y139" s="9"/>
      <c r="Z139" s="19"/>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row>
    <row r="140" spans="1:142" ht="27" customHeight="1" x14ac:dyDescent="0.2">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77"/>
      <c r="AZ140" s="77"/>
      <c r="BA140" s="77"/>
      <c r="BB140" s="77"/>
      <c r="BC140" s="77"/>
      <c r="BD140" s="77"/>
      <c r="BE140" s="77"/>
      <c r="BF140" s="77"/>
      <c r="BG140" s="77"/>
      <c r="BH140" s="77"/>
      <c r="BI140" s="77"/>
      <c r="BJ140" s="77"/>
      <c r="BK140" s="77"/>
      <c r="BL140" s="77"/>
      <c r="BM140" s="77"/>
      <c r="BN140" s="77"/>
      <c r="BO140" s="77"/>
      <c r="BP140" s="77"/>
      <c r="BQ140" s="77"/>
      <c r="BR140" s="77"/>
      <c r="BS140" s="77"/>
      <c r="BT140" s="77"/>
      <c r="BU140" s="77"/>
      <c r="BV140" s="77"/>
      <c r="BW140" s="77"/>
      <c r="BX140" s="77"/>
      <c r="BY140" s="77"/>
      <c r="BZ140" s="77"/>
      <c r="CA140" s="77"/>
      <c r="CB140" s="77"/>
      <c r="CC140" s="77"/>
      <c r="CD140" s="77"/>
      <c r="CE140" s="77"/>
      <c r="CF140" s="77"/>
      <c r="CG140" s="77"/>
      <c r="CH140" s="77"/>
      <c r="CI140" s="77"/>
      <c r="CJ140" s="77"/>
      <c r="CK140" s="77"/>
      <c r="CL140" s="77"/>
      <c r="CM140" s="77"/>
      <c r="CN140" s="77"/>
      <c r="CO140" s="77"/>
      <c r="CP140" s="77"/>
      <c r="CQ140" s="77"/>
      <c r="CR140" s="77"/>
      <c r="CS140" s="77"/>
      <c r="CT140" s="77"/>
      <c r="CU140" s="77"/>
      <c r="CV140" s="77"/>
      <c r="CW140" s="77"/>
      <c r="CX140" s="77"/>
      <c r="CY140" s="77"/>
      <c r="CZ140" s="77"/>
      <c r="DA140" s="77"/>
      <c r="DB140" s="77"/>
      <c r="DC140" s="77"/>
      <c r="DD140" s="77"/>
      <c r="DE140" s="77"/>
      <c r="DF140" s="77"/>
      <c r="DG140" s="77"/>
      <c r="DH140" s="77"/>
      <c r="DI140" s="77"/>
      <c r="DJ140" s="77"/>
      <c r="DK140" s="77"/>
      <c r="DL140" s="77"/>
      <c r="DM140" s="77"/>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row>
    <row r="141" spans="1:142" ht="27" customHeight="1" x14ac:dyDescent="0.2">
      <c r="A141" s="28"/>
      <c r="B141" s="28"/>
      <c r="C141" s="78" t="s">
        <v>60</v>
      </c>
      <c r="E141" s="79"/>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77"/>
      <c r="AZ141" s="77"/>
      <c r="BA141" s="77"/>
      <c r="BB141" s="77"/>
      <c r="BC141" s="77"/>
      <c r="BD141" s="77"/>
      <c r="BE141" s="77"/>
      <c r="BF141" s="77"/>
      <c r="BG141" s="77"/>
      <c r="BH141" s="77"/>
      <c r="BI141" s="77"/>
      <c r="BJ141" s="77"/>
      <c r="BK141" s="77"/>
      <c r="BL141" s="77"/>
      <c r="BM141" s="77"/>
      <c r="BN141" s="77"/>
      <c r="BO141" s="77"/>
      <c r="BP141" s="77"/>
      <c r="BQ141" s="77"/>
      <c r="BR141" s="77"/>
      <c r="BS141" s="77"/>
      <c r="BT141" s="77"/>
      <c r="BU141" s="77"/>
      <c r="BV141" s="77"/>
      <c r="BW141" s="77"/>
      <c r="BX141" s="77"/>
      <c r="BY141" s="77"/>
      <c r="BZ141" s="77"/>
      <c r="CA141" s="77"/>
      <c r="CB141" s="77"/>
      <c r="CC141" s="77"/>
      <c r="CD141" s="77"/>
      <c r="CE141" s="77"/>
      <c r="CF141" s="77"/>
      <c r="CG141" s="77"/>
      <c r="CH141" s="77"/>
      <c r="CI141" s="77"/>
      <c r="CJ141" s="77"/>
      <c r="CK141" s="77"/>
      <c r="CL141" s="77"/>
      <c r="CM141" s="77"/>
      <c r="CN141" s="77"/>
      <c r="CO141" s="77"/>
      <c r="CP141" s="77"/>
      <c r="CQ141" s="77"/>
      <c r="CR141" s="77"/>
      <c r="CS141" s="77"/>
      <c r="CT141" s="77"/>
      <c r="CU141" s="77"/>
      <c r="CV141" s="77"/>
      <c r="CW141" s="77"/>
      <c r="CX141" s="77"/>
      <c r="CY141" s="77"/>
      <c r="CZ141" s="77"/>
      <c r="DA141" s="77"/>
      <c r="DB141" s="77"/>
      <c r="DC141" s="77"/>
      <c r="DD141" s="77"/>
      <c r="DE141" s="77"/>
      <c r="DF141" s="77"/>
      <c r="DG141" s="77"/>
      <c r="DH141" s="77"/>
      <c r="DI141" s="77"/>
      <c r="DJ141" s="77"/>
      <c r="DK141" s="77"/>
      <c r="DL141" s="77"/>
      <c r="DM141" s="77"/>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row>
    <row r="142" spans="1:142" ht="27" customHeight="1" x14ac:dyDescent="0.2">
      <c r="A142" s="28"/>
      <c r="B142" s="79"/>
      <c r="F142" s="79"/>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77"/>
      <c r="AZ142" s="77"/>
      <c r="BA142" s="77"/>
      <c r="BB142" s="77"/>
      <c r="BC142" s="77"/>
      <c r="BD142" s="77"/>
      <c r="BE142" s="77"/>
      <c r="BF142" s="77"/>
      <c r="BG142" s="77"/>
      <c r="BH142" s="77"/>
      <c r="BI142" s="77"/>
      <c r="BJ142" s="77"/>
      <c r="BK142" s="77"/>
      <c r="BL142" s="77"/>
      <c r="BM142" s="77"/>
      <c r="BN142" s="77"/>
      <c r="BO142" s="77"/>
      <c r="BP142" s="77"/>
      <c r="BQ142" s="77"/>
      <c r="BR142" s="77"/>
      <c r="BS142" s="77"/>
      <c r="BT142" s="77"/>
      <c r="BU142" s="77"/>
      <c r="BV142" s="77"/>
      <c r="BW142" s="77"/>
      <c r="BX142" s="77"/>
      <c r="BY142" s="77"/>
      <c r="BZ142" s="77"/>
      <c r="CA142" s="77"/>
      <c r="CB142" s="77"/>
      <c r="CC142" s="77"/>
      <c r="CD142" s="77"/>
      <c r="CE142" s="77"/>
      <c r="CF142" s="77"/>
      <c r="CG142" s="77"/>
      <c r="CH142" s="77"/>
      <c r="CI142" s="77"/>
      <c r="CJ142" s="77"/>
      <c r="CK142" s="77"/>
      <c r="CL142" s="77"/>
      <c r="CM142" s="77"/>
      <c r="CN142" s="77"/>
      <c r="CO142" s="77"/>
      <c r="CP142" s="77"/>
      <c r="CQ142" s="77"/>
      <c r="CR142" s="77"/>
      <c r="CS142" s="77"/>
      <c r="CT142" s="77"/>
      <c r="CU142" s="77"/>
      <c r="CV142" s="77"/>
      <c r="CW142" s="77"/>
      <c r="CX142" s="77"/>
      <c r="CY142" s="77"/>
      <c r="CZ142" s="77"/>
      <c r="DA142" s="77"/>
      <c r="DB142" s="77"/>
      <c r="DC142" s="77"/>
      <c r="DD142" s="77"/>
      <c r="DE142" s="77"/>
      <c r="DF142" s="77"/>
      <c r="DG142" s="77"/>
      <c r="DH142" s="77"/>
      <c r="DI142" s="77"/>
      <c r="DJ142" s="77"/>
      <c r="DK142" s="77"/>
      <c r="DL142" s="77"/>
      <c r="DM142" s="77"/>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row>
    <row r="143" spans="1:142" ht="27" customHeight="1" x14ac:dyDescent="0.2">
      <c r="A143" s="28"/>
      <c r="B143" s="80">
        <v>44</v>
      </c>
      <c r="C143" s="81" t="s">
        <v>61</v>
      </c>
      <c r="D143" s="82">
        <v>8</v>
      </c>
      <c r="E143" s="12" t="s">
        <v>62</v>
      </c>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77"/>
      <c r="AZ143" s="77"/>
      <c r="BA143" s="77"/>
      <c r="BB143" s="77"/>
      <c r="BC143" s="77"/>
      <c r="BD143" s="77"/>
      <c r="BE143" s="77"/>
      <c r="BF143" s="77"/>
      <c r="BG143" s="77"/>
      <c r="BH143" s="77"/>
      <c r="BI143" s="77"/>
      <c r="BJ143" s="77"/>
      <c r="BK143" s="77"/>
      <c r="BL143" s="77"/>
      <c r="BM143" s="77"/>
      <c r="BN143" s="77"/>
      <c r="BO143" s="77"/>
      <c r="BP143" s="77"/>
      <c r="BQ143" s="77"/>
      <c r="BR143" s="77"/>
      <c r="BS143" s="77"/>
      <c r="BT143" s="77"/>
      <c r="BU143" s="77"/>
      <c r="BV143" s="77"/>
      <c r="BW143" s="77"/>
      <c r="BX143" s="77"/>
      <c r="BY143" s="77"/>
      <c r="BZ143" s="77"/>
      <c r="CA143" s="77"/>
      <c r="CB143" s="77"/>
      <c r="CC143" s="77"/>
      <c r="CD143" s="77"/>
      <c r="CE143" s="77"/>
      <c r="CF143" s="77"/>
      <c r="CG143" s="77"/>
      <c r="CH143" s="77"/>
      <c r="CI143" s="77"/>
      <c r="CJ143" s="77"/>
      <c r="CK143" s="77"/>
      <c r="CL143" s="77"/>
      <c r="CM143" s="77"/>
      <c r="CN143" s="77"/>
      <c r="CO143" s="77"/>
      <c r="CP143" s="77"/>
      <c r="CQ143" s="77"/>
      <c r="CR143" s="77"/>
      <c r="CS143" s="77"/>
      <c r="CT143" s="77"/>
      <c r="CU143" s="77"/>
      <c r="CV143" s="77"/>
      <c r="CW143" s="77"/>
      <c r="CX143" s="77"/>
      <c r="CY143" s="77"/>
      <c r="CZ143" s="77"/>
      <c r="DA143" s="77"/>
      <c r="DB143" s="77"/>
      <c r="DC143" s="77"/>
      <c r="DD143" s="77"/>
      <c r="DE143" s="77"/>
      <c r="DF143" s="77"/>
      <c r="DG143" s="77"/>
      <c r="DH143" s="77"/>
      <c r="DI143" s="77"/>
      <c r="DJ143" s="77"/>
      <c r="DK143" s="77"/>
      <c r="DL143" s="77"/>
      <c r="DM143" s="77"/>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row>
    <row r="144" spans="1:142" ht="27" customHeight="1" x14ac:dyDescent="0.2">
      <c r="A144" s="28"/>
      <c r="B144" s="80">
        <v>45</v>
      </c>
      <c r="C144" s="81" t="s">
        <v>63</v>
      </c>
      <c r="D144" s="82">
        <v>39</v>
      </c>
      <c r="E144" s="12" t="s">
        <v>62</v>
      </c>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77"/>
      <c r="AZ144" s="77"/>
      <c r="BA144" s="77"/>
      <c r="BB144" s="77"/>
      <c r="BC144" s="77"/>
      <c r="BD144" s="77"/>
      <c r="BE144" s="77"/>
      <c r="BF144" s="77"/>
      <c r="BG144" s="77"/>
      <c r="BH144" s="77"/>
      <c r="BI144" s="77"/>
      <c r="BJ144" s="77"/>
      <c r="BK144" s="77"/>
      <c r="BL144" s="77"/>
      <c r="BM144" s="77"/>
      <c r="BN144" s="77"/>
      <c r="BO144" s="77"/>
      <c r="BP144" s="77"/>
      <c r="BQ144" s="77"/>
      <c r="BR144" s="77"/>
      <c r="BS144" s="77"/>
      <c r="BT144" s="77"/>
      <c r="BU144" s="77"/>
      <c r="BV144" s="77"/>
      <c r="BW144" s="77"/>
      <c r="BX144" s="77"/>
      <c r="BY144" s="77"/>
      <c r="BZ144" s="77"/>
      <c r="CA144" s="77"/>
      <c r="CB144" s="77"/>
      <c r="CC144" s="77"/>
      <c r="CD144" s="77"/>
      <c r="CE144" s="77"/>
      <c r="CF144" s="77"/>
      <c r="CG144" s="77"/>
      <c r="CH144" s="77"/>
      <c r="CI144" s="77"/>
      <c r="CJ144" s="77"/>
      <c r="CK144" s="77"/>
      <c r="CL144" s="77"/>
      <c r="CM144" s="77"/>
      <c r="CN144" s="77"/>
      <c r="CO144" s="77"/>
      <c r="CP144" s="77"/>
      <c r="CQ144" s="77"/>
      <c r="CR144" s="77"/>
      <c r="CS144" s="77"/>
      <c r="CT144" s="77"/>
      <c r="CU144" s="77"/>
      <c r="CV144" s="77"/>
      <c r="CW144" s="77"/>
      <c r="CX144" s="77"/>
      <c r="CY144" s="77"/>
      <c r="CZ144" s="77"/>
      <c r="DA144" s="77"/>
      <c r="DB144" s="77"/>
      <c r="DC144" s="77"/>
      <c r="DD144" s="77"/>
      <c r="DE144" s="77"/>
      <c r="DF144" s="77"/>
      <c r="DG144" s="77"/>
      <c r="DH144" s="77"/>
      <c r="DI144" s="77"/>
      <c r="DJ144" s="77"/>
      <c r="DK144" s="77"/>
      <c r="DL144" s="77"/>
      <c r="DM144" s="77"/>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row>
    <row r="145" spans="1:142" ht="27" customHeight="1" x14ac:dyDescent="0.2">
      <c r="A145" s="28"/>
      <c r="B145" s="83"/>
      <c r="C145" s="83"/>
      <c r="D145" s="83"/>
      <c r="E145" s="83"/>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77"/>
      <c r="AZ145" s="77"/>
      <c r="BA145" s="77"/>
      <c r="BB145" s="77"/>
      <c r="BC145" s="77"/>
      <c r="BD145" s="77"/>
      <c r="BE145" s="77"/>
      <c r="BF145" s="77"/>
      <c r="BG145" s="77"/>
      <c r="BH145" s="77"/>
      <c r="BI145" s="77"/>
      <c r="BJ145" s="77"/>
      <c r="BK145" s="77"/>
      <c r="BL145" s="77"/>
      <c r="BM145" s="77"/>
      <c r="BN145" s="77"/>
      <c r="BO145" s="77"/>
      <c r="BP145" s="77"/>
      <c r="BQ145" s="77"/>
      <c r="BR145" s="77"/>
      <c r="BS145" s="77"/>
      <c r="BT145" s="77"/>
      <c r="BU145" s="77"/>
      <c r="BV145" s="77"/>
      <c r="BW145" s="77"/>
      <c r="BX145" s="77"/>
      <c r="BY145" s="77"/>
      <c r="BZ145" s="77"/>
      <c r="CA145" s="77"/>
      <c r="CB145" s="77"/>
      <c r="CC145" s="77"/>
      <c r="CD145" s="77"/>
      <c r="CE145" s="77"/>
      <c r="CF145" s="77"/>
      <c r="CG145" s="77"/>
      <c r="CH145" s="77"/>
      <c r="CI145" s="77"/>
      <c r="CJ145" s="77"/>
      <c r="CK145" s="77"/>
      <c r="CL145" s="77"/>
      <c r="CM145" s="77"/>
      <c r="CN145" s="77"/>
      <c r="CO145" s="77"/>
      <c r="CP145" s="77"/>
      <c r="CQ145" s="77"/>
      <c r="CR145" s="77"/>
      <c r="CS145" s="77"/>
      <c r="CT145" s="77"/>
      <c r="CU145" s="77"/>
      <c r="CV145" s="77"/>
      <c r="CW145" s="77"/>
      <c r="CX145" s="77"/>
      <c r="CY145" s="77"/>
      <c r="CZ145" s="77"/>
      <c r="DA145" s="77"/>
      <c r="DB145" s="77"/>
      <c r="DC145" s="77"/>
      <c r="DD145" s="77"/>
      <c r="DE145" s="77"/>
      <c r="DF145" s="77"/>
      <c r="DG145" s="77"/>
      <c r="DH145" s="77"/>
      <c r="DI145" s="77"/>
      <c r="DJ145" s="77"/>
      <c r="DK145" s="77"/>
      <c r="DL145" s="77"/>
      <c r="DM145" s="77"/>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row>
    <row r="146" spans="1:142" ht="27" customHeight="1" x14ac:dyDescent="0.2">
      <c r="A146" s="28"/>
      <c r="B146" s="83"/>
      <c r="C146" s="84" t="s">
        <v>64</v>
      </c>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77"/>
      <c r="AZ146" s="77"/>
      <c r="BA146" s="77"/>
      <c r="BB146" s="77"/>
      <c r="BC146" s="77"/>
      <c r="BD146" s="77"/>
      <c r="BE146" s="77"/>
      <c r="BF146" s="77"/>
      <c r="BG146" s="77"/>
      <c r="BH146" s="77"/>
      <c r="BI146" s="77"/>
      <c r="BJ146" s="77"/>
      <c r="BK146" s="77"/>
      <c r="BL146" s="77"/>
      <c r="BM146" s="77"/>
      <c r="BN146" s="77"/>
      <c r="BO146" s="77"/>
      <c r="BP146" s="77"/>
      <c r="BQ146" s="77"/>
      <c r="BR146" s="77"/>
      <c r="BS146" s="77"/>
      <c r="BT146" s="77"/>
      <c r="BU146" s="77"/>
      <c r="BV146" s="77"/>
      <c r="BW146" s="77"/>
      <c r="BX146" s="77"/>
      <c r="BY146" s="77"/>
      <c r="BZ146" s="77"/>
      <c r="CA146" s="77"/>
      <c r="CB146" s="77"/>
      <c r="CC146" s="77"/>
      <c r="CD146" s="77"/>
      <c r="CE146" s="77"/>
      <c r="CF146" s="77"/>
      <c r="CG146" s="77"/>
      <c r="CH146" s="77"/>
      <c r="CI146" s="77"/>
      <c r="CJ146" s="77"/>
      <c r="CK146" s="77"/>
      <c r="CL146" s="77"/>
      <c r="CM146" s="77"/>
      <c r="CN146" s="77"/>
      <c r="CO146" s="77"/>
      <c r="CP146" s="77"/>
      <c r="CQ146" s="77"/>
      <c r="CR146" s="77"/>
      <c r="CS146" s="77"/>
      <c r="CT146" s="77"/>
      <c r="CU146" s="77"/>
      <c r="CV146" s="77"/>
      <c r="CW146" s="77"/>
      <c r="CX146" s="77"/>
      <c r="CY146" s="77"/>
      <c r="CZ146" s="77"/>
      <c r="DA146" s="77"/>
      <c r="DB146" s="77"/>
      <c r="DC146" s="77"/>
      <c r="DD146" s="77"/>
      <c r="DE146" s="77"/>
      <c r="DF146" s="77"/>
      <c r="DG146" s="77"/>
      <c r="DH146" s="77"/>
      <c r="DI146" s="77"/>
      <c r="DJ146" s="77"/>
      <c r="DK146" s="77"/>
      <c r="DL146" s="77"/>
      <c r="DM146" s="77"/>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row>
    <row r="147" spans="1:142" ht="27" customHeight="1" x14ac:dyDescent="0.2">
      <c r="A147" s="28"/>
      <c r="B147" s="85"/>
      <c r="C147" s="86" t="s">
        <v>65</v>
      </c>
      <c r="E147" s="83"/>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77"/>
      <c r="AZ147" s="77"/>
      <c r="BA147" s="77"/>
      <c r="BB147" s="77"/>
      <c r="BC147" s="77"/>
      <c r="BD147" s="77"/>
      <c r="BE147" s="77"/>
      <c r="BF147" s="77"/>
      <c r="BG147" s="77"/>
      <c r="BH147" s="77"/>
      <c r="BI147" s="77"/>
      <c r="BJ147" s="77"/>
      <c r="BK147" s="77"/>
      <c r="BL147" s="77"/>
      <c r="BM147" s="77"/>
      <c r="BN147" s="77"/>
      <c r="BO147" s="77"/>
      <c r="BP147" s="77"/>
      <c r="BQ147" s="77"/>
      <c r="BR147" s="77"/>
      <c r="BS147" s="77"/>
      <c r="BT147" s="77"/>
      <c r="BU147" s="77"/>
      <c r="BV147" s="77"/>
      <c r="BW147" s="77"/>
      <c r="BX147" s="77"/>
      <c r="BY147" s="77"/>
      <c r="BZ147" s="77"/>
      <c r="CA147" s="77"/>
      <c r="CB147" s="77"/>
      <c r="CC147" s="77"/>
      <c r="CD147" s="77"/>
      <c r="CE147" s="77"/>
      <c r="CF147" s="77"/>
      <c r="CG147" s="77"/>
      <c r="CH147" s="77"/>
      <c r="CI147" s="77"/>
      <c r="CJ147" s="77"/>
      <c r="CK147" s="77"/>
      <c r="CL147" s="77"/>
      <c r="CM147" s="77"/>
      <c r="CN147" s="77"/>
      <c r="CO147" s="77"/>
      <c r="CP147" s="77"/>
      <c r="CQ147" s="77"/>
      <c r="CR147" s="77"/>
      <c r="CS147" s="77"/>
      <c r="CT147" s="77"/>
      <c r="CU147" s="77"/>
      <c r="CV147" s="77"/>
      <c r="CW147" s="77"/>
      <c r="CX147" s="77"/>
      <c r="CY147" s="77"/>
      <c r="CZ147" s="77"/>
      <c r="DA147" s="77"/>
      <c r="DB147" s="77"/>
      <c r="DC147" s="77"/>
      <c r="DD147" s="77"/>
      <c r="DE147" s="77"/>
      <c r="DF147" s="77"/>
      <c r="DG147" s="77"/>
      <c r="DH147" s="77"/>
      <c r="DI147" s="77"/>
      <c r="DJ147" s="77"/>
      <c r="DK147" s="77"/>
      <c r="DL147" s="77"/>
      <c r="DM147" s="77"/>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row>
    <row r="148" spans="1:142" ht="27" customHeight="1" x14ac:dyDescent="0.2">
      <c r="A148" s="28"/>
      <c r="B148" s="80">
        <v>46</v>
      </c>
      <c r="C148" s="81" t="s">
        <v>61</v>
      </c>
      <c r="D148" s="82">
        <v>6</v>
      </c>
      <c r="E148" s="12" t="s">
        <v>66</v>
      </c>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77"/>
      <c r="AZ148" s="77"/>
      <c r="BA148" s="77"/>
      <c r="BB148" s="77"/>
      <c r="BC148" s="77"/>
      <c r="BD148" s="77"/>
      <c r="BE148" s="77"/>
      <c r="BF148" s="77"/>
      <c r="BG148" s="77"/>
      <c r="BH148" s="77"/>
      <c r="BI148" s="77"/>
      <c r="BJ148" s="77"/>
      <c r="BK148" s="77"/>
      <c r="BL148" s="77"/>
      <c r="BM148" s="77"/>
      <c r="BN148" s="77"/>
      <c r="BO148" s="77"/>
      <c r="BP148" s="77"/>
      <c r="BQ148" s="77"/>
      <c r="BR148" s="77"/>
      <c r="BS148" s="77"/>
      <c r="BT148" s="77"/>
      <c r="BU148" s="77"/>
      <c r="BV148" s="77"/>
      <c r="BW148" s="77"/>
      <c r="BX148" s="77"/>
      <c r="BY148" s="77"/>
      <c r="BZ148" s="77"/>
      <c r="CA148" s="77"/>
      <c r="CB148" s="77"/>
      <c r="CC148" s="77"/>
      <c r="CD148" s="77"/>
      <c r="CE148" s="77"/>
      <c r="CF148" s="77"/>
      <c r="CG148" s="77"/>
      <c r="CH148" s="77"/>
      <c r="CI148" s="77"/>
      <c r="CJ148" s="77"/>
      <c r="CK148" s="77"/>
      <c r="CL148" s="77"/>
      <c r="CM148" s="77"/>
      <c r="CN148" s="77"/>
      <c r="CO148" s="77"/>
      <c r="CP148" s="77"/>
      <c r="CQ148" s="77"/>
      <c r="CR148" s="77"/>
      <c r="CS148" s="77"/>
      <c r="CT148" s="77"/>
      <c r="CU148" s="77"/>
      <c r="CV148" s="77"/>
      <c r="CW148" s="77"/>
      <c r="CX148" s="77"/>
      <c r="CY148" s="77"/>
      <c r="CZ148" s="77"/>
      <c r="DA148" s="77"/>
      <c r="DB148" s="77"/>
      <c r="DC148" s="77"/>
      <c r="DD148" s="77"/>
      <c r="DE148" s="77"/>
      <c r="DF148" s="77"/>
      <c r="DG148" s="77"/>
      <c r="DH148" s="77"/>
      <c r="DI148" s="77"/>
      <c r="DJ148" s="77"/>
      <c r="DK148" s="77"/>
      <c r="DL148" s="77"/>
      <c r="DM148" s="77"/>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row>
    <row r="149" spans="1:142" ht="27" customHeight="1" x14ac:dyDescent="0.2">
      <c r="A149" s="28"/>
      <c r="B149" s="80">
        <v>47</v>
      </c>
      <c r="C149" s="81" t="s">
        <v>63</v>
      </c>
      <c r="D149" s="82">
        <v>28</v>
      </c>
      <c r="E149" s="12" t="s">
        <v>66</v>
      </c>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77"/>
      <c r="AZ149" s="77"/>
      <c r="BA149" s="77"/>
      <c r="BB149" s="77"/>
      <c r="BC149" s="77"/>
      <c r="BD149" s="77"/>
      <c r="BE149" s="77"/>
      <c r="BF149" s="77"/>
      <c r="BG149" s="77"/>
      <c r="BH149" s="77"/>
      <c r="BI149" s="77"/>
      <c r="BJ149" s="77"/>
      <c r="BK149" s="77"/>
      <c r="BL149" s="77"/>
      <c r="BM149" s="77"/>
      <c r="BN149" s="77"/>
      <c r="BO149" s="77"/>
      <c r="BP149" s="77"/>
      <c r="BQ149" s="77"/>
      <c r="BR149" s="77"/>
      <c r="BS149" s="77"/>
      <c r="BT149" s="77"/>
      <c r="BU149" s="77"/>
      <c r="BV149" s="77"/>
      <c r="BW149" s="77"/>
      <c r="BX149" s="77"/>
      <c r="BY149" s="77"/>
      <c r="BZ149" s="77"/>
      <c r="CA149" s="77"/>
      <c r="CB149" s="77"/>
      <c r="CC149" s="77"/>
      <c r="CD149" s="77"/>
      <c r="CE149" s="77"/>
      <c r="CF149" s="77"/>
      <c r="CG149" s="77"/>
      <c r="CH149" s="77"/>
      <c r="CI149" s="77"/>
      <c r="CJ149" s="77"/>
      <c r="CK149" s="77"/>
      <c r="CL149" s="77"/>
      <c r="CM149" s="77"/>
      <c r="CN149" s="77"/>
      <c r="CO149" s="77"/>
      <c r="CP149" s="77"/>
      <c r="CQ149" s="77"/>
      <c r="CR149" s="77"/>
      <c r="CS149" s="77"/>
      <c r="CT149" s="77"/>
      <c r="CU149" s="77"/>
      <c r="CV149" s="77"/>
      <c r="CW149" s="77"/>
      <c r="CX149" s="77"/>
      <c r="CY149" s="77"/>
      <c r="CZ149" s="77"/>
      <c r="DA149" s="77"/>
      <c r="DB149" s="77"/>
      <c r="DC149" s="77"/>
      <c r="DD149" s="77"/>
      <c r="DE149" s="77"/>
      <c r="DF149" s="77"/>
      <c r="DG149" s="77"/>
      <c r="DH149" s="77"/>
      <c r="DI149" s="77"/>
      <c r="DJ149" s="77"/>
      <c r="DK149" s="77"/>
      <c r="DL149" s="77"/>
      <c r="DM149" s="77"/>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row>
    <row r="150" spans="1:142" ht="27" customHeight="1" x14ac:dyDescent="0.2">
      <c r="A150" s="28"/>
      <c r="B150" s="83"/>
      <c r="C150" s="87"/>
      <c r="D150" s="88"/>
      <c r="E150" s="83"/>
      <c r="F150" s="83"/>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77"/>
      <c r="AZ150" s="77"/>
      <c r="BA150" s="77"/>
      <c r="BB150" s="77"/>
      <c r="BC150" s="77"/>
      <c r="BD150" s="77"/>
      <c r="BE150" s="77"/>
      <c r="BF150" s="77"/>
      <c r="BG150" s="77"/>
      <c r="BH150" s="77"/>
      <c r="BI150" s="77"/>
      <c r="BJ150" s="77"/>
      <c r="BK150" s="77"/>
      <c r="BL150" s="77"/>
      <c r="BM150" s="77"/>
      <c r="BN150" s="77"/>
      <c r="BO150" s="77"/>
      <c r="BP150" s="77"/>
      <c r="BQ150" s="77"/>
      <c r="BR150" s="77"/>
      <c r="BS150" s="77"/>
      <c r="BT150" s="77"/>
      <c r="BU150" s="77"/>
      <c r="BV150" s="77"/>
      <c r="BW150" s="77"/>
      <c r="BX150" s="77"/>
      <c r="BY150" s="77"/>
      <c r="BZ150" s="77"/>
      <c r="CA150" s="77"/>
      <c r="CB150" s="77"/>
      <c r="CC150" s="77"/>
      <c r="CD150" s="77"/>
      <c r="CE150" s="77"/>
      <c r="CF150" s="77"/>
      <c r="CG150" s="77"/>
      <c r="CH150" s="77"/>
      <c r="CI150" s="77"/>
      <c r="CJ150" s="77"/>
      <c r="CK150" s="77"/>
      <c r="CL150" s="77"/>
      <c r="CM150" s="77"/>
      <c r="CN150" s="77"/>
      <c r="CO150" s="77"/>
      <c r="CP150" s="77"/>
      <c r="CQ150" s="77"/>
      <c r="CR150" s="77"/>
      <c r="CS150" s="77"/>
      <c r="CT150" s="77"/>
      <c r="CU150" s="77"/>
      <c r="CV150" s="77"/>
      <c r="CW150" s="77"/>
      <c r="CX150" s="77"/>
      <c r="CY150" s="77"/>
      <c r="CZ150" s="77"/>
      <c r="DA150" s="77"/>
      <c r="DB150" s="77"/>
      <c r="DC150" s="77"/>
      <c r="DD150" s="77"/>
      <c r="DE150" s="77"/>
      <c r="DF150" s="77"/>
      <c r="DG150" s="77"/>
      <c r="DH150" s="77"/>
      <c r="DI150" s="77"/>
      <c r="DJ150" s="77"/>
      <c r="DK150" s="77"/>
      <c r="DL150" s="77"/>
      <c r="DM150" s="77"/>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row>
    <row r="151" spans="1:142" ht="27" customHeight="1" x14ac:dyDescent="0.2">
      <c r="A151" s="89" t="s">
        <v>67</v>
      </c>
      <c r="C151" s="87"/>
      <c r="D151" s="88"/>
      <c r="E151" s="83"/>
      <c r="F151" s="83"/>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77"/>
      <c r="AZ151" s="77"/>
      <c r="BA151" s="77"/>
      <c r="BB151" s="77"/>
      <c r="BC151" s="77"/>
      <c r="BD151" s="77"/>
      <c r="BE151" s="77"/>
      <c r="BF151" s="77"/>
      <c r="BG151" s="77"/>
      <c r="BH151" s="77"/>
      <c r="BI151" s="77"/>
      <c r="BJ151" s="77"/>
      <c r="BK151" s="77"/>
      <c r="BL151" s="77"/>
      <c r="BM151" s="77"/>
      <c r="BN151" s="77"/>
      <c r="BO151" s="77"/>
      <c r="BP151" s="77"/>
      <c r="BQ151" s="77"/>
      <c r="BR151" s="77"/>
      <c r="BS151" s="77"/>
      <c r="BT151" s="77"/>
      <c r="BU151" s="77"/>
      <c r="BV151" s="77"/>
      <c r="BW151" s="77"/>
      <c r="BX151" s="77"/>
      <c r="BY151" s="77"/>
      <c r="BZ151" s="77"/>
      <c r="CA151" s="77"/>
      <c r="CB151" s="77"/>
      <c r="CC151" s="77"/>
      <c r="CD151" s="77"/>
      <c r="CE151" s="77"/>
      <c r="CF151" s="77"/>
      <c r="CG151" s="77"/>
      <c r="CH151" s="77"/>
      <c r="CI151" s="77"/>
      <c r="CJ151" s="77"/>
      <c r="CK151" s="77"/>
      <c r="CL151" s="77"/>
      <c r="CM151" s="77"/>
      <c r="CN151" s="77"/>
      <c r="CO151" s="77"/>
      <c r="CP151" s="77"/>
      <c r="CQ151" s="77"/>
      <c r="CR151" s="77"/>
      <c r="CS151" s="77"/>
      <c r="CT151" s="77"/>
      <c r="CU151" s="77"/>
      <c r="CV151" s="77"/>
      <c r="CW151" s="77"/>
      <c r="CX151" s="77"/>
      <c r="CY151" s="77"/>
      <c r="CZ151" s="77"/>
      <c r="DA151" s="77"/>
      <c r="DB151" s="77"/>
      <c r="DC151" s="77"/>
      <c r="DD151" s="77"/>
      <c r="DE151" s="77"/>
      <c r="DF151" s="77"/>
      <c r="DG151" s="77"/>
      <c r="DH151" s="77"/>
      <c r="DI151" s="77"/>
      <c r="DJ151" s="77"/>
      <c r="DK151" s="77"/>
      <c r="DL151" s="77"/>
      <c r="DM151" s="77"/>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row>
    <row r="152" spans="1:142" ht="27" customHeight="1" x14ac:dyDescent="0.2">
      <c r="C152" s="84" t="s">
        <v>68</v>
      </c>
      <c r="F152" s="83"/>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77"/>
      <c r="AZ152" s="77"/>
      <c r="BA152" s="77"/>
      <c r="BB152" s="77"/>
      <c r="BC152" s="77"/>
      <c r="BD152" s="77"/>
      <c r="BE152" s="77"/>
      <c r="BF152" s="77"/>
      <c r="BG152" s="77"/>
      <c r="BH152" s="77"/>
      <c r="BI152" s="77"/>
      <c r="BJ152" s="77"/>
      <c r="BK152" s="77"/>
      <c r="BL152" s="77"/>
      <c r="BM152" s="77"/>
      <c r="BN152" s="77"/>
      <c r="BO152" s="77"/>
      <c r="BP152" s="77"/>
      <c r="BQ152" s="77"/>
      <c r="BR152" s="77"/>
      <c r="BS152" s="77"/>
      <c r="BT152" s="77"/>
      <c r="BU152" s="77"/>
      <c r="BV152" s="77"/>
      <c r="BW152" s="77"/>
      <c r="BX152" s="77"/>
      <c r="BY152" s="77"/>
      <c r="BZ152" s="77"/>
      <c r="CA152" s="77"/>
      <c r="CB152" s="77"/>
      <c r="CC152" s="77"/>
      <c r="CD152" s="77"/>
      <c r="CE152" s="77"/>
      <c r="CF152" s="77"/>
      <c r="CG152" s="77"/>
      <c r="CH152" s="77"/>
      <c r="CI152" s="77"/>
      <c r="CJ152" s="77"/>
      <c r="CK152" s="77"/>
      <c r="CL152" s="77"/>
      <c r="CM152" s="77"/>
      <c r="CN152" s="77"/>
      <c r="CO152" s="77"/>
      <c r="CP152" s="77"/>
      <c r="CQ152" s="77"/>
      <c r="CR152" s="77"/>
      <c r="CS152" s="77"/>
      <c r="CT152" s="77"/>
      <c r="CU152" s="77"/>
      <c r="CV152" s="77"/>
      <c r="CW152" s="77"/>
      <c r="CX152" s="77"/>
      <c r="CY152" s="77"/>
      <c r="CZ152" s="77"/>
      <c r="DA152" s="77"/>
      <c r="DB152" s="77"/>
      <c r="DC152" s="77"/>
      <c r="DD152" s="77"/>
      <c r="DE152" s="77"/>
      <c r="DF152" s="77"/>
      <c r="DG152" s="77"/>
      <c r="DH152" s="77"/>
      <c r="DI152" s="77"/>
      <c r="DJ152" s="77"/>
      <c r="DK152" s="77"/>
      <c r="DL152" s="77"/>
      <c r="DM152" s="77"/>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row>
    <row r="153" spans="1:142" ht="27" customHeight="1" x14ac:dyDescent="0.2">
      <c r="A153" s="28"/>
      <c r="B153" s="90"/>
      <c r="C153" s="83"/>
      <c r="D153" s="83"/>
      <c r="E153" s="83"/>
      <c r="F153" s="83"/>
      <c r="G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77"/>
      <c r="AZ153" s="77"/>
      <c r="BA153" s="77"/>
      <c r="BB153" s="77"/>
      <c r="BC153" s="77"/>
      <c r="BD153" s="77"/>
      <c r="BE153" s="77"/>
      <c r="BF153" s="77"/>
      <c r="BG153" s="77"/>
      <c r="BH153" s="77"/>
      <c r="BI153" s="77"/>
      <c r="BJ153" s="77"/>
      <c r="BK153" s="77"/>
      <c r="BL153" s="77"/>
      <c r="BM153" s="77"/>
      <c r="BN153" s="77"/>
      <c r="BO153" s="77"/>
      <c r="BP153" s="77"/>
      <c r="BQ153" s="77"/>
      <c r="BR153" s="77"/>
      <c r="BS153" s="77"/>
      <c r="BT153" s="77"/>
      <c r="BU153" s="77"/>
      <c r="BV153" s="77"/>
      <c r="BW153" s="77"/>
      <c r="BX153" s="77"/>
      <c r="BY153" s="77"/>
      <c r="BZ153" s="77"/>
      <c r="CA153" s="77"/>
      <c r="CB153" s="77"/>
      <c r="CC153" s="77"/>
      <c r="CD153" s="77"/>
      <c r="CE153" s="77"/>
      <c r="CF153" s="77"/>
      <c r="CG153" s="77"/>
      <c r="CH153" s="77"/>
      <c r="CI153" s="77"/>
      <c r="CJ153" s="77"/>
      <c r="CK153" s="77"/>
      <c r="CL153" s="77"/>
      <c r="CM153" s="77"/>
      <c r="CN153" s="77"/>
      <c r="CO153" s="77"/>
      <c r="CP153" s="77"/>
      <c r="CQ153" s="77"/>
      <c r="CR153" s="77"/>
      <c r="CS153" s="77"/>
      <c r="CT153" s="77"/>
      <c r="CU153" s="77"/>
      <c r="CV153" s="77"/>
      <c r="CW153" s="77"/>
      <c r="CX153" s="77"/>
      <c r="CY153" s="77"/>
      <c r="CZ153" s="77"/>
      <c r="DA153" s="77"/>
      <c r="DB153" s="77"/>
      <c r="DC153" s="77"/>
      <c r="DD153" s="77"/>
      <c r="DE153" s="77"/>
      <c r="DF153" s="77"/>
      <c r="DG153" s="77"/>
      <c r="DH153" s="77"/>
      <c r="DI153" s="77"/>
      <c r="DJ153" s="77"/>
      <c r="DK153" s="77"/>
      <c r="DL153" s="77"/>
      <c r="DM153" s="77"/>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row>
    <row r="154" spans="1:142" ht="27" customHeight="1" x14ac:dyDescent="0.2">
      <c r="A154" s="28"/>
      <c r="B154" s="23"/>
      <c r="C154" s="25" t="s">
        <v>69</v>
      </c>
      <c r="D154" s="25" t="s">
        <v>3</v>
      </c>
      <c r="E154" s="25" t="s">
        <v>4</v>
      </c>
      <c r="F154" s="25" t="s">
        <v>331</v>
      </c>
      <c r="G154" s="25" t="s">
        <v>323</v>
      </c>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77"/>
      <c r="AZ154" s="77"/>
      <c r="BA154" s="77"/>
      <c r="BB154" s="77"/>
      <c r="BC154" s="77"/>
      <c r="BD154" s="77"/>
      <c r="BE154" s="77"/>
      <c r="BF154" s="77"/>
      <c r="BG154" s="77"/>
      <c r="BH154" s="77"/>
      <c r="BI154" s="77"/>
      <c r="BJ154" s="77"/>
      <c r="BK154" s="77"/>
      <c r="BL154" s="77"/>
      <c r="BM154" s="77"/>
      <c r="BN154" s="77"/>
      <c r="BO154" s="77"/>
      <c r="BP154" s="77"/>
      <c r="BQ154" s="77"/>
      <c r="BR154" s="77"/>
      <c r="BS154" s="77"/>
      <c r="BT154" s="77"/>
      <c r="BU154" s="77"/>
      <c r="BV154" s="77"/>
      <c r="BW154" s="77"/>
      <c r="BX154" s="77"/>
      <c r="BY154" s="77"/>
      <c r="BZ154" s="77"/>
      <c r="CA154" s="77"/>
      <c r="CB154" s="77"/>
      <c r="CC154" s="77"/>
      <c r="CD154" s="77"/>
      <c r="CE154" s="77"/>
      <c r="CF154" s="77"/>
      <c r="CG154" s="77"/>
      <c r="CH154" s="77"/>
      <c r="CI154" s="77"/>
      <c r="CJ154" s="77"/>
      <c r="CK154" s="77"/>
      <c r="CL154" s="77"/>
      <c r="CM154" s="77"/>
      <c r="CN154" s="77"/>
      <c r="CO154" s="77"/>
      <c r="CP154" s="77"/>
      <c r="CQ154" s="77"/>
      <c r="CR154" s="77"/>
      <c r="CS154" s="77"/>
      <c r="CT154" s="77"/>
      <c r="CU154" s="77"/>
      <c r="CV154" s="77"/>
      <c r="CW154" s="77"/>
      <c r="CX154" s="77"/>
      <c r="CY154" s="77"/>
      <c r="CZ154" s="77"/>
      <c r="DA154" s="77"/>
      <c r="DB154" s="77"/>
      <c r="DC154" s="77"/>
      <c r="DD154" s="77"/>
      <c r="DE154" s="77"/>
      <c r="DF154" s="77"/>
      <c r="DG154" s="77"/>
      <c r="DH154" s="77"/>
      <c r="DI154" s="77"/>
      <c r="DJ154" s="77"/>
      <c r="DK154" s="77"/>
      <c r="DL154" s="77"/>
      <c r="DM154" s="77"/>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row>
    <row r="155" spans="1:142" ht="27" customHeight="1" x14ac:dyDescent="0.2">
      <c r="A155" s="28"/>
      <c r="B155" s="26">
        <v>48</v>
      </c>
      <c r="C155" s="91" t="s">
        <v>61</v>
      </c>
      <c r="D155" s="92">
        <f>D22*D29/100*$D$143</f>
        <v>7194096</v>
      </c>
      <c r="E155" s="92">
        <f t="shared" ref="E155:G155" si="20">E22*E29/100*$D$143</f>
        <v>1386777.6000000001</v>
      </c>
      <c r="F155" s="92">
        <f t="shared" si="20"/>
        <v>409305.59999999998</v>
      </c>
      <c r="G155" s="92">
        <f t="shared" si="20"/>
        <v>1440278.4</v>
      </c>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77"/>
      <c r="AZ155" s="77"/>
      <c r="BA155" s="77"/>
      <c r="BB155" s="77"/>
      <c r="BC155" s="77"/>
      <c r="BD155" s="77"/>
      <c r="BE155" s="77"/>
      <c r="BF155" s="77"/>
      <c r="BG155" s="77"/>
      <c r="BH155" s="77"/>
      <c r="BI155" s="77"/>
      <c r="BJ155" s="77"/>
      <c r="BK155" s="77"/>
      <c r="BL155" s="77"/>
      <c r="BM155" s="77"/>
      <c r="BN155" s="77"/>
      <c r="BO155" s="77"/>
      <c r="BP155" s="77"/>
      <c r="BQ155" s="77"/>
      <c r="BR155" s="77"/>
      <c r="BS155" s="77"/>
      <c r="BT155" s="77"/>
      <c r="BU155" s="77"/>
      <c r="BV155" s="77"/>
      <c r="BW155" s="77"/>
      <c r="BX155" s="77"/>
      <c r="BY155" s="77"/>
      <c r="BZ155" s="77"/>
      <c r="CA155" s="77"/>
      <c r="CB155" s="77"/>
      <c r="CC155" s="77"/>
      <c r="CD155" s="77"/>
      <c r="CE155" s="77"/>
      <c r="CF155" s="77"/>
      <c r="CG155" s="77"/>
      <c r="CH155" s="77"/>
      <c r="CI155" s="77"/>
      <c r="CJ155" s="77"/>
      <c r="CK155" s="77"/>
      <c r="CL155" s="77"/>
      <c r="CM155" s="77"/>
      <c r="CN155" s="77"/>
      <c r="CO155" s="77"/>
      <c r="CP155" s="77"/>
      <c r="CQ155" s="77"/>
      <c r="CR155" s="77"/>
      <c r="CS155" s="77"/>
      <c r="CT155" s="77"/>
      <c r="CU155" s="77"/>
      <c r="CV155" s="77"/>
      <c r="CW155" s="77"/>
      <c r="CX155" s="77"/>
      <c r="CY155" s="77"/>
      <c r="CZ155" s="77"/>
      <c r="DA155" s="77"/>
      <c r="DB155" s="77"/>
      <c r="DC155" s="77"/>
      <c r="DD155" s="77"/>
      <c r="DE155" s="77"/>
      <c r="DF155" s="77"/>
      <c r="DG155" s="77"/>
      <c r="DH155" s="77"/>
      <c r="DI155" s="77"/>
      <c r="DJ155" s="77"/>
      <c r="DK155" s="77"/>
      <c r="DL155" s="77"/>
      <c r="DM155" s="77"/>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row>
    <row r="156" spans="1:142" ht="27" customHeight="1" x14ac:dyDescent="0.2">
      <c r="A156" s="28"/>
      <c r="B156" s="26">
        <v>49</v>
      </c>
      <c r="C156" s="23" t="s">
        <v>70</v>
      </c>
      <c r="D156" s="92">
        <f>D22*D29/100*$D$144</f>
        <v>35071218</v>
      </c>
      <c r="E156" s="92">
        <f t="shared" ref="E156:G156" si="21">E22*E29/100*$D$144</f>
        <v>6760540.8000000007</v>
      </c>
      <c r="F156" s="92">
        <f t="shared" si="21"/>
        <v>1995364.7999999998</v>
      </c>
      <c r="G156" s="92">
        <f t="shared" si="21"/>
        <v>7021357.1999999993</v>
      </c>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77"/>
      <c r="AZ156" s="77"/>
      <c r="BA156" s="77"/>
      <c r="BB156" s="77"/>
      <c r="BC156" s="77"/>
      <c r="BD156" s="77"/>
      <c r="BE156" s="77"/>
      <c r="BF156" s="77"/>
      <c r="BG156" s="77"/>
      <c r="BH156" s="77"/>
      <c r="BI156" s="77"/>
      <c r="BJ156" s="77"/>
      <c r="BK156" s="77"/>
      <c r="BL156" s="77"/>
      <c r="BM156" s="77"/>
      <c r="BN156" s="77"/>
      <c r="BO156" s="77"/>
      <c r="BP156" s="77"/>
      <c r="BQ156" s="77"/>
      <c r="BR156" s="77"/>
      <c r="BS156" s="77"/>
      <c r="BT156" s="77"/>
      <c r="BU156" s="77"/>
      <c r="BV156" s="77"/>
      <c r="BW156" s="77"/>
      <c r="BX156" s="77"/>
      <c r="BY156" s="77"/>
      <c r="BZ156" s="77"/>
      <c r="CA156" s="77"/>
      <c r="CB156" s="77"/>
      <c r="CC156" s="77"/>
      <c r="CD156" s="77"/>
      <c r="CE156" s="77"/>
      <c r="CF156" s="77"/>
      <c r="CG156" s="77"/>
      <c r="CH156" s="77"/>
      <c r="CI156" s="77"/>
      <c r="CJ156" s="77"/>
      <c r="CK156" s="77"/>
      <c r="CL156" s="77"/>
      <c r="CM156" s="77"/>
      <c r="CN156" s="77"/>
      <c r="CO156" s="77"/>
      <c r="CP156" s="77"/>
      <c r="CQ156" s="77"/>
      <c r="CR156" s="77"/>
      <c r="CS156" s="77"/>
      <c r="CT156" s="77"/>
      <c r="CU156" s="77"/>
      <c r="CV156" s="77"/>
      <c r="CW156" s="77"/>
      <c r="CX156" s="77"/>
      <c r="CY156" s="77"/>
      <c r="CZ156" s="77"/>
      <c r="DA156" s="77"/>
      <c r="DB156" s="77"/>
      <c r="DC156" s="77"/>
      <c r="DD156" s="77"/>
      <c r="DE156" s="77"/>
      <c r="DF156" s="77"/>
      <c r="DG156" s="77"/>
      <c r="DH156" s="77"/>
      <c r="DI156" s="77"/>
      <c r="DJ156" s="77"/>
      <c r="DK156" s="77"/>
      <c r="DL156" s="77"/>
      <c r="DM156" s="77"/>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row>
    <row r="157" spans="1:142" ht="27" customHeight="1" x14ac:dyDescent="0.2">
      <c r="A157" s="28"/>
      <c r="C157" s="23"/>
      <c r="D157" s="93"/>
      <c r="E157" s="93"/>
      <c r="F157" s="93"/>
      <c r="G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77"/>
      <c r="AZ157" s="77"/>
      <c r="BA157" s="77"/>
      <c r="BB157" s="77"/>
      <c r="BC157" s="77"/>
      <c r="BD157" s="77"/>
      <c r="BE157" s="77"/>
      <c r="BF157" s="77"/>
      <c r="BG157" s="77"/>
      <c r="BH157" s="77"/>
      <c r="BI157" s="77"/>
      <c r="BJ157" s="77"/>
      <c r="BK157" s="77"/>
      <c r="BL157" s="77"/>
      <c r="BM157" s="77"/>
      <c r="BN157" s="77"/>
      <c r="BO157" s="77"/>
      <c r="BP157" s="77"/>
      <c r="BQ157" s="77"/>
      <c r="BR157" s="77"/>
      <c r="BS157" s="77"/>
      <c r="BT157" s="77"/>
      <c r="BU157" s="77"/>
      <c r="BV157" s="77"/>
      <c r="BW157" s="77"/>
      <c r="BX157" s="77"/>
      <c r="BY157" s="77"/>
      <c r="BZ157" s="77"/>
      <c r="CA157" s="77"/>
      <c r="CB157" s="77"/>
      <c r="CC157" s="77"/>
      <c r="CD157" s="77"/>
      <c r="CE157" s="77"/>
      <c r="CF157" s="77"/>
      <c r="CG157" s="77"/>
      <c r="CH157" s="77"/>
      <c r="CI157" s="77"/>
      <c r="CJ157" s="77"/>
      <c r="CK157" s="77"/>
      <c r="CL157" s="77"/>
      <c r="CM157" s="77"/>
      <c r="CN157" s="77"/>
      <c r="CO157" s="77"/>
      <c r="CP157" s="77"/>
      <c r="CQ157" s="77"/>
      <c r="CR157" s="77"/>
      <c r="CS157" s="77"/>
      <c r="CT157" s="77"/>
      <c r="CU157" s="77"/>
      <c r="CV157" s="77"/>
      <c r="CW157" s="77"/>
      <c r="CX157" s="77"/>
      <c r="CY157" s="77"/>
      <c r="CZ157" s="77"/>
      <c r="DA157" s="77"/>
      <c r="DB157" s="77"/>
      <c r="DC157" s="77"/>
      <c r="DD157" s="77"/>
      <c r="DE157" s="77"/>
      <c r="DF157" s="77"/>
      <c r="DG157" s="77"/>
      <c r="DH157" s="77"/>
      <c r="DI157" s="77"/>
      <c r="DJ157" s="77"/>
      <c r="DK157" s="77"/>
      <c r="DL157" s="77"/>
      <c r="DM157" s="77"/>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row>
    <row r="158" spans="1:142" ht="27" customHeight="1" x14ac:dyDescent="0.2">
      <c r="A158" s="28"/>
      <c r="B158" s="26"/>
      <c r="C158" s="25" t="s">
        <v>71</v>
      </c>
      <c r="D158" s="94"/>
      <c r="E158" s="94"/>
      <c r="F158" s="94"/>
      <c r="G158" s="94"/>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77"/>
      <c r="AZ158" s="77"/>
      <c r="BA158" s="77"/>
      <c r="BB158" s="77"/>
      <c r="BC158" s="77"/>
      <c r="BD158" s="77"/>
      <c r="BE158" s="77"/>
      <c r="BF158" s="77"/>
      <c r="BG158" s="77"/>
      <c r="BH158" s="77"/>
      <c r="BI158" s="77"/>
      <c r="BJ158" s="77"/>
      <c r="BK158" s="77"/>
      <c r="BL158" s="77"/>
      <c r="BM158" s="77"/>
      <c r="BN158" s="77"/>
      <c r="BO158" s="77"/>
      <c r="BP158" s="77"/>
      <c r="BQ158" s="77"/>
      <c r="BR158" s="77"/>
      <c r="BS158" s="77"/>
      <c r="BT158" s="77"/>
      <c r="BU158" s="77"/>
      <c r="BV158" s="77"/>
      <c r="BW158" s="77"/>
      <c r="BX158" s="77"/>
      <c r="BY158" s="77"/>
      <c r="BZ158" s="77"/>
      <c r="CA158" s="77"/>
      <c r="CB158" s="77"/>
      <c r="CC158" s="77"/>
      <c r="CD158" s="77"/>
      <c r="CE158" s="77"/>
      <c r="CF158" s="77"/>
      <c r="CG158" s="77"/>
      <c r="CH158" s="77"/>
      <c r="CI158" s="77"/>
      <c r="CJ158" s="77"/>
      <c r="CK158" s="77"/>
      <c r="CL158" s="77"/>
      <c r="CM158" s="77"/>
      <c r="CN158" s="77"/>
      <c r="CO158" s="77"/>
      <c r="CP158" s="77"/>
      <c r="CQ158" s="77"/>
      <c r="CR158" s="77"/>
      <c r="CS158" s="77"/>
      <c r="CT158" s="77"/>
      <c r="CU158" s="77"/>
      <c r="CV158" s="77"/>
      <c r="CW158" s="77"/>
      <c r="CX158" s="77"/>
      <c r="CY158" s="77"/>
      <c r="CZ158" s="77"/>
      <c r="DA158" s="77"/>
      <c r="DB158" s="77"/>
      <c r="DC158" s="77"/>
      <c r="DD158" s="77"/>
      <c r="DE158" s="77"/>
      <c r="DF158" s="77"/>
      <c r="DG158" s="77"/>
      <c r="DH158" s="77"/>
      <c r="DI158" s="77"/>
      <c r="DJ158" s="77"/>
      <c r="DK158" s="77"/>
      <c r="DL158" s="77"/>
      <c r="DM158" s="77"/>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row>
    <row r="159" spans="1:142" ht="27" customHeight="1" x14ac:dyDescent="0.2">
      <c r="A159" s="28"/>
      <c r="B159" s="26">
        <v>50</v>
      </c>
      <c r="C159" s="91" t="s">
        <v>61</v>
      </c>
      <c r="D159" s="92">
        <f>D22*D29/100*$D$148</f>
        <v>5395572</v>
      </c>
      <c r="E159" s="92">
        <f t="shared" ref="E159:G159" si="22">E22*E29/100*$D$148</f>
        <v>1040083.2000000001</v>
      </c>
      <c r="F159" s="92">
        <f t="shared" si="22"/>
        <v>306979.19999999995</v>
      </c>
      <c r="G159" s="92">
        <f t="shared" si="22"/>
        <v>1080208.7999999998</v>
      </c>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77"/>
      <c r="AZ159" s="77"/>
      <c r="BA159" s="77"/>
      <c r="BB159" s="77"/>
      <c r="BC159" s="77"/>
      <c r="BD159" s="77"/>
      <c r="BE159" s="77"/>
      <c r="BF159" s="77"/>
      <c r="BG159" s="77"/>
      <c r="BH159" s="77"/>
      <c r="BI159" s="77"/>
      <c r="BJ159" s="77"/>
      <c r="BK159" s="77"/>
      <c r="BL159" s="77"/>
      <c r="BM159" s="77"/>
      <c r="BN159" s="77"/>
      <c r="BO159" s="77"/>
      <c r="BP159" s="77"/>
      <c r="BQ159" s="77"/>
      <c r="BR159" s="77"/>
      <c r="BS159" s="77"/>
      <c r="BT159" s="77"/>
      <c r="BU159" s="77"/>
      <c r="BV159" s="77"/>
      <c r="BW159" s="77"/>
      <c r="BX159" s="77"/>
      <c r="BY159" s="77"/>
      <c r="BZ159" s="77"/>
      <c r="CA159" s="77"/>
      <c r="CB159" s="77"/>
      <c r="CC159" s="77"/>
      <c r="CD159" s="77"/>
      <c r="CE159" s="77"/>
      <c r="CF159" s="77"/>
      <c r="CG159" s="77"/>
      <c r="CH159" s="77"/>
      <c r="CI159" s="77"/>
      <c r="CJ159" s="77"/>
      <c r="CK159" s="77"/>
      <c r="CL159" s="77"/>
      <c r="CM159" s="77"/>
      <c r="CN159" s="77"/>
      <c r="CO159" s="77"/>
      <c r="CP159" s="77"/>
      <c r="CQ159" s="77"/>
      <c r="CR159" s="77"/>
      <c r="CS159" s="77"/>
      <c r="CT159" s="77"/>
      <c r="CU159" s="77"/>
      <c r="CV159" s="77"/>
      <c r="CW159" s="77"/>
      <c r="CX159" s="77"/>
      <c r="CY159" s="77"/>
      <c r="CZ159" s="77"/>
      <c r="DA159" s="77"/>
      <c r="DB159" s="77"/>
      <c r="DC159" s="77"/>
      <c r="DD159" s="77"/>
      <c r="DE159" s="77"/>
      <c r="DF159" s="77"/>
      <c r="DG159" s="77"/>
      <c r="DH159" s="77"/>
      <c r="DI159" s="77"/>
      <c r="DJ159" s="77"/>
      <c r="DK159" s="77"/>
      <c r="DL159" s="77"/>
      <c r="DM159" s="77"/>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row>
    <row r="160" spans="1:142" ht="27" customHeight="1" x14ac:dyDescent="0.2">
      <c r="A160" s="28"/>
      <c r="B160" s="95">
        <v>51</v>
      </c>
      <c r="C160" s="23" t="s">
        <v>70</v>
      </c>
      <c r="D160" s="96">
        <f>D22*D29/100*$D$149</f>
        <v>25179336</v>
      </c>
      <c r="E160" s="96">
        <f t="shared" ref="E160:G160" si="23">E22*E29/100*$D$149</f>
        <v>4853721.6000000006</v>
      </c>
      <c r="F160" s="96">
        <f t="shared" si="23"/>
        <v>1432569.5999999999</v>
      </c>
      <c r="G160" s="96">
        <f t="shared" si="23"/>
        <v>5040974.3999999994</v>
      </c>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77"/>
      <c r="AZ160" s="77"/>
      <c r="BA160" s="77"/>
      <c r="BB160" s="77"/>
      <c r="BC160" s="77"/>
      <c r="BD160" s="77"/>
      <c r="BE160" s="77"/>
      <c r="BF160" s="77"/>
      <c r="BG160" s="77"/>
      <c r="BH160" s="77"/>
      <c r="BI160" s="77"/>
      <c r="BJ160" s="77"/>
      <c r="BK160" s="77"/>
      <c r="BL160" s="77"/>
      <c r="BM160" s="77"/>
      <c r="BN160" s="77"/>
      <c r="BO160" s="77"/>
      <c r="BP160" s="77"/>
      <c r="BQ160" s="77"/>
      <c r="BR160" s="77"/>
      <c r="BS160" s="77"/>
      <c r="BT160" s="77"/>
      <c r="BU160" s="77"/>
      <c r="BV160" s="77"/>
      <c r="BW160" s="77"/>
      <c r="BX160" s="77"/>
      <c r="BY160" s="77"/>
      <c r="BZ160" s="77"/>
      <c r="CA160" s="77"/>
      <c r="CB160" s="77"/>
      <c r="CC160" s="77"/>
      <c r="CD160" s="77"/>
      <c r="CE160" s="77"/>
      <c r="CF160" s="77"/>
      <c r="CG160" s="77"/>
      <c r="CH160" s="77"/>
      <c r="CI160" s="77"/>
      <c r="CJ160" s="77"/>
      <c r="CK160" s="77"/>
      <c r="CL160" s="77"/>
      <c r="CM160" s="77"/>
      <c r="CN160" s="77"/>
      <c r="CO160" s="77"/>
      <c r="CP160" s="77"/>
      <c r="CQ160" s="77"/>
      <c r="CR160" s="77"/>
      <c r="CS160" s="77"/>
      <c r="CT160" s="77"/>
      <c r="CU160" s="77"/>
      <c r="CV160" s="77"/>
      <c r="CW160" s="77"/>
      <c r="CX160" s="77"/>
      <c r="CY160" s="77"/>
      <c r="CZ160" s="77"/>
      <c r="DA160" s="77"/>
      <c r="DB160" s="77"/>
      <c r="DC160" s="77"/>
      <c r="DD160" s="77"/>
      <c r="DE160" s="77"/>
      <c r="DF160" s="77"/>
      <c r="DG160" s="77"/>
      <c r="DH160" s="77"/>
      <c r="DI160" s="77"/>
      <c r="DJ160" s="77"/>
      <c r="DK160" s="77"/>
      <c r="DL160" s="77"/>
      <c r="DM160" s="77"/>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row>
    <row r="161" spans="1:142" ht="27" customHeight="1" x14ac:dyDescent="0.2">
      <c r="A161" s="28"/>
      <c r="B161" s="75"/>
      <c r="C161" s="75"/>
      <c r="D161" s="97"/>
      <c r="E161" s="97"/>
      <c r="F161" s="97"/>
      <c r="G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77"/>
      <c r="AZ161" s="77"/>
      <c r="BA161" s="77"/>
      <c r="BB161" s="77"/>
      <c r="BC161" s="77"/>
      <c r="BD161" s="77"/>
      <c r="BE161" s="77"/>
      <c r="BF161" s="77"/>
      <c r="BG161" s="77"/>
      <c r="BH161" s="77"/>
      <c r="BI161" s="77"/>
      <c r="BJ161" s="77"/>
      <c r="BK161" s="77"/>
      <c r="BL161" s="77"/>
      <c r="BM161" s="77"/>
      <c r="BN161" s="77"/>
      <c r="BO161" s="77"/>
      <c r="BP161" s="77"/>
      <c r="BQ161" s="77"/>
      <c r="BR161" s="77"/>
      <c r="BS161" s="77"/>
      <c r="BT161" s="77"/>
      <c r="BU161" s="77"/>
      <c r="BV161" s="77"/>
      <c r="BW161" s="77"/>
      <c r="BX161" s="77"/>
      <c r="BY161" s="77"/>
      <c r="BZ161" s="77"/>
      <c r="CA161" s="77"/>
      <c r="CB161" s="77"/>
      <c r="CC161" s="77"/>
      <c r="CD161" s="77"/>
      <c r="CE161" s="77"/>
      <c r="CF161" s="77"/>
      <c r="CG161" s="77"/>
      <c r="CH161" s="77"/>
      <c r="CI161" s="77"/>
      <c r="CJ161" s="77"/>
      <c r="CK161" s="77"/>
      <c r="CL161" s="77"/>
      <c r="CM161" s="77"/>
      <c r="CN161" s="77"/>
      <c r="CO161" s="77"/>
      <c r="CP161" s="77"/>
      <c r="CQ161" s="77"/>
      <c r="CR161" s="77"/>
      <c r="CS161" s="77"/>
      <c r="CT161" s="77"/>
      <c r="CU161" s="77"/>
      <c r="CV161" s="77"/>
      <c r="CW161" s="77"/>
      <c r="CX161" s="77"/>
      <c r="CY161" s="77"/>
      <c r="CZ161" s="77"/>
      <c r="DA161" s="77"/>
      <c r="DB161" s="77"/>
      <c r="DC161" s="77"/>
      <c r="DD161" s="77"/>
      <c r="DE161" s="77"/>
      <c r="DF161" s="77"/>
      <c r="DG161" s="77"/>
      <c r="DH161" s="77"/>
      <c r="DI161" s="77"/>
      <c r="DJ161" s="77"/>
      <c r="DK161" s="77"/>
      <c r="DL161" s="77"/>
      <c r="DM161" s="77"/>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row>
    <row r="162" spans="1:142" ht="27" customHeight="1" x14ac:dyDescent="0.2">
      <c r="A162" s="28"/>
      <c r="B162" s="83"/>
      <c r="C162" s="84" t="s">
        <v>72</v>
      </c>
      <c r="E162" s="83"/>
      <c r="F162" s="83"/>
      <c r="G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77"/>
      <c r="AZ162" s="77"/>
      <c r="BA162" s="77"/>
      <c r="BB162" s="77"/>
      <c r="BC162" s="77"/>
      <c r="BD162" s="77"/>
      <c r="BE162" s="77"/>
      <c r="BF162" s="77"/>
      <c r="BG162" s="77"/>
      <c r="BH162" s="77"/>
      <c r="BI162" s="77"/>
      <c r="BJ162" s="77"/>
      <c r="BK162" s="77"/>
      <c r="BL162" s="77"/>
      <c r="BM162" s="77"/>
      <c r="BN162" s="77"/>
      <c r="BO162" s="77"/>
      <c r="BP162" s="77"/>
      <c r="BQ162" s="77"/>
      <c r="BR162" s="77"/>
      <c r="BS162" s="77"/>
      <c r="BT162" s="77"/>
      <c r="BU162" s="77"/>
      <c r="BV162" s="77"/>
      <c r="BW162" s="77"/>
      <c r="BX162" s="77"/>
      <c r="BY162" s="77"/>
      <c r="BZ162" s="77"/>
      <c r="CA162" s="77"/>
      <c r="CB162" s="77"/>
      <c r="CC162" s="77"/>
      <c r="CD162" s="77"/>
      <c r="CE162" s="77"/>
      <c r="CF162" s="77"/>
      <c r="CG162" s="77"/>
      <c r="CH162" s="77"/>
      <c r="CI162" s="77"/>
      <c r="CJ162" s="77"/>
      <c r="CK162" s="77"/>
      <c r="CL162" s="77"/>
      <c r="CM162" s="77"/>
      <c r="CN162" s="77"/>
      <c r="CO162" s="77"/>
      <c r="CP162" s="77"/>
      <c r="CQ162" s="77"/>
      <c r="CR162" s="77"/>
      <c r="CS162" s="77"/>
      <c r="CT162" s="77"/>
      <c r="CU162" s="77"/>
      <c r="CV162" s="77"/>
      <c r="CW162" s="77"/>
      <c r="CX162" s="77"/>
      <c r="CY162" s="77"/>
      <c r="CZ162" s="77"/>
      <c r="DA162" s="77"/>
      <c r="DB162" s="77"/>
      <c r="DC162" s="77"/>
      <c r="DD162" s="77"/>
      <c r="DE162" s="77"/>
      <c r="DF162" s="77"/>
      <c r="DG162" s="77"/>
      <c r="DH162" s="77"/>
      <c r="DI162" s="77"/>
      <c r="DJ162" s="77"/>
      <c r="DK162" s="77"/>
      <c r="DL162" s="77"/>
      <c r="DM162" s="77"/>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row>
    <row r="163" spans="1:142" ht="27" customHeight="1" x14ac:dyDescent="0.2">
      <c r="A163" s="28"/>
      <c r="B163" s="90"/>
      <c r="C163" s="83"/>
      <c r="D163" s="83"/>
      <c r="E163" s="83"/>
      <c r="F163" s="83"/>
      <c r="G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77"/>
      <c r="AZ163" s="77"/>
      <c r="BA163" s="77"/>
      <c r="BB163" s="77"/>
      <c r="BC163" s="77"/>
      <c r="BD163" s="77"/>
      <c r="BE163" s="77"/>
      <c r="BF163" s="77"/>
      <c r="BG163" s="77"/>
      <c r="BH163" s="77"/>
      <c r="BI163" s="77"/>
      <c r="BJ163" s="77"/>
      <c r="BK163" s="77"/>
      <c r="BL163" s="77"/>
      <c r="BM163" s="77"/>
      <c r="BN163" s="77"/>
      <c r="BO163" s="77"/>
      <c r="BP163" s="77"/>
      <c r="BQ163" s="77"/>
      <c r="BR163" s="77"/>
      <c r="BS163" s="77"/>
      <c r="BT163" s="77"/>
      <c r="BU163" s="77"/>
      <c r="BV163" s="77"/>
      <c r="BW163" s="77"/>
      <c r="BX163" s="77"/>
      <c r="BY163" s="77"/>
      <c r="BZ163" s="77"/>
      <c r="CA163" s="77"/>
      <c r="CB163" s="77"/>
      <c r="CC163" s="77"/>
      <c r="CD163" s="77"/>
      <c r="CE163" s="77"/>
      <c r="CF163" s="77"/>
      <c r="CG163" s="77"/>
      <c r="CH163" s="77"/>
      <c r="CI163" s="77"/>
      <c r="CJ163" s="77"/>
      <c r="CK163" s="77"/>
      <c r="CL163" s="77"/>
      <c r="CM163" s="77"/>
      <c r="CN163" s="77"/>
      <c r="CO163" s="77"/>
      <c r="CP163" s="77"/>
      <c r="CQ163" s="77"/>
      <c r="CR163" s="77"/>
      <c r="CS163" s="77"/>
      <c r="CT163" s="77"/>
      <c r="CU163" s="77"/>
      <c r="CV163" s="77"/>
      <c r="CW163" s="77"/>
      <c r="CX163" s="77"/>
      <c r="CY163" s="77"/>
      <c r="CZ163" s="77"/>
      <c r="DA163" s="77"/>
      <c r="DB163" s="77"/>
      <c r="DC163" s="77"/>
      <c r="DD163" s="77"/>
      <c r="DE163" s="77"/>
      <c r="DF163" s="77"/>
      <c r="DG163" s="77"/>
      <c r="DH163" s="77"/>
      <c r="DI163" s="77"/>
      <c r="DJ163" s="77"/>
      <c r="DK163" s="77"/>
      <c r="DL163" s="77"/>
      <c r="DM163" s="77"/>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row>
    <row r="164" spans="1:142" ht="27" customHeight="1" x14ac:dyDescent="0.2">
      <c r="A164" s="28"/>
      <c r="B164" s="23"/>
      <c r="C164" s="25" t="s">
        <v>69</v>
      </c>
      <c r="D164" s="25" t="s">
        <v>3</v>
      </c>
      <c r="E164" s="25" t="s">
        <v>4</v>
      </c>
      <c r="F164" s="25" t="s">
        <v>331</v>
      </c>
      <c r="G164" s="25" t="s">
        <v>323</v>
      </c>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77"/>
      <c r="AZ164" s="77"/>
      <c r="BA164" s="77"/>
      <c r="BB164" s="77"/>
      <c r="BC164" s="77"/>
      <c r="BD164" s="77"/>
      <c r="BE164" s="77"/>
      <c r="BF164" s="77"/>
      <c r="BG164" s="77"/>
      <c r="BH164" s="77"/>
      <c r="BI164" s="77"/>
      <c r="BJ164" s="77"/>
      <c r="BK164" s="77"/>
      <c r="BL164" s="77"/>
      <c r="BM164" s="77"/>
      <c r="BN164" s="77"/>
      <c r="BO164" s="77"/>
      <c r="BP164" s="77"/>
      <c r="BQ164" s="77"/>
      <c r="BR164" s="77"/>
      <c r="BS164" s="77"/>
      <c r="BT164" s="77"/>
      <c r="BU164" s="77"/>
      <c r="BV164" s="77"/>
      <c r="BW164" s="77"/>
      <c r="BX164" s="77"/>
      <c r="BY164" s="77"/>
      <c r="BZ164" s="77"/>
      <c r="CA164" s="77"/>
      <c r="CB164" s="77"/>
      <c r="CC164" s="77"/>
      <c r="CD164" s="77"/>
      <c r="CE164" s="77"/>
      <c r="CF164" s="77"/>
      <c r="CG164" s="77"/>
      <c r="CH164" s="77"/>
      <c r="CI164" s="77"/>
      <c r="CJ164" s="77"/>
      <c r="CK164" s="77"/>
      <c r="CL164" s="77"/>
      <c r="CM164" s="77"/>
      <c r="CN164" s="77"/>
      <c r="CO164" s="77"/>
      <c r="CP164" s="77"/>
      <c r="CQ164" s="77"/>
      <c r="CR164" s="77"/>
      <c r="CS164" s="77"/>
      <c r="CT164" s="77"/>
      <c r="CU164" s="77"/>
      <c r="CV164" s="77"/>
      <c r="CW164" s="77"/>
      <c r="CX164" s="77"/>
      <c r="CY164" s="77"/>
      <c r="CZ164" s="77"/>
      <c r="DA164" s="77"/>
      <c r="DB164" s="77"/>
      <c r="DC164" s="77"/>
      <c r="DD164" s="77"/>
      <c r="DE164" s="77"/>
      <c r="DF164" s="77"/>
      <c r="DG164" s="77"/>
      <c r="DH164" s="77"/>
      <c r="DI164" s="77"/>
      <c r="DJ164" s="77"/>
      <c r="DK164" s="77"/>
      <c r="DL164" s="77"/>
      <c r="DM164" s="77"/>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row>
    <row r="165" spans="1:142" ht="27" customHeight="1" x14ac:dyDescent="0.2">
      <c r="A165" s="28"/>
      <c r="B165" s="26">
        <v>52</v>
      </c>
      <c r="C165" s="91" t="s">
        <v>61</v>
      </c>
      <c r="D165" s="98">
        <f>D22*D31/100*$D$143</f>
        <v>20143468.799999997</v>
      </c>
      <c r="E165" s="98">
        <f t="shared" ref="E165:G165" si="24">E22*E31/100*$D$143</f>
        <v>3882977.2799999998</v>
      </c>
      <c r="F165" s="98">
        <f t="shared" si="24"/>
        <v>1146055.6799999999</v>
      </c>
      <c r="G165" s="98">
        <f t="shared" si="24"/>
        <v>4032779.52</v>
      </c>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77"/>
      <c r="AZ165" s="77"/>
      <c r="BA165" s="77"/>
      <c r="BB165" s="77"/>
      <c r="BC165" s="77"/>
      <c r="BD165" s="77"/>
      <c r="BE165" s="77"/>
      <c r="BF165" s="77"/>
      <c r="BG165" s="77"/>
      <c r="BH165" s="77"/>
      <c r="BI165" s="77"/>
      <c r="BJ165" s="77"/>
      <c r="BK165" s="77"/>
      <c r="BL165" s="77"/>
      <c r="BM165" s="77"/>
      <c r="BN165" s="77"/>
      <c r="BO165" s="77"/>
      <c r="BP165" s="77"/>
      <c r="BQ165" s="77"/>
      <c r="BR165" s="77"/>
      <c r="BS165" s="77"/>
      <c r="BT165" s="77"/>
      <c r="BU165" s="77"/>
      <c r="BV165" s="77"/>
      <c r="BW165" s="77"/>
      <c r="BX165" s="77"/>
      <c r="BY165" s="77"/>
      <c r="BZ165" s="77"/>
      <c r="CA165" s="77"/>
      <c r="CB165" s="77"/>
      <c r="CC165" s="77"/>
      <c r="CD165" s="77"/>
      <c r="CE165" s="77"/>
      <c r="CF165" s="77"/>
      <c r="CG165" s="77"/>
      <c r="CH165" s="77"/>
      <c r="CI165" s="77"/>
      <c r="CJ165" s="77"/>
      <c r="CK165" s="77"/>
      <c r="CL165" s="77"/>
      <c r="CM165" s="77"/>
      <c r="CN165" s="77"/>
      <c r="CO165" s="77"/>
      <c r="CP165" s="77"/>
      <c r="CQ165" s="77"/>
      <c r="CR165" s="77"/>
      <c r="CS165" s="77"/>
      <c r="CT165" s="77"/>
      <c r="CU165" s="77"/>
      <c r="CV165" s="77"/>
      <c r="CW165" s="77"/>
      <c r="CX165" s="77"/>
      <c r="CY165" s="77"/>
      <c r="CZ165" s="77"/>
      <c r="DA165" s="77"/>
      <c r="DB165" s="77"/>
      <c r="DC165" s="77"/>
      <c r="DD165" s="77"/>
      <c r="DE165" s="77"/>
      <c r="DF165" s="77"/>
      <c r="DG165" s="77"/>
      <c r="DH165" s="77"/>
      <c r="DI165" s="77"/>
      <c r="DJ165" s="77"/>
      <c r="DK165" s="77"/>
      <c r="DL165" s="77"/>
      <c r="DM165" s="77"/>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row>
    <row r="166" spans="1:142" ht="27" customHeight="1" x14ac:dyDescent="0.2">
      <c r="A166" s="28"/>
      <c r="B166" s="26">
        <v>53</v>
      </c>
      <c r="C166" s="23" t="s">
        <v>70</v>
      </c>
      <c r="D166" s="98">
        <f>D22*D31/100*$D$144</f>
        <v>98199410.399999991</v>
      </c>
      <c r="E166" s="98">
        <f t="shared" ref="E166:G166" si="25">E22*E31/100*$D$144</f>
        <v>18929514.239999998</v>
      </c>
      <c r="F166" s="98">
        <f t="shared" si="25"/>
        <v>5587021.4399999995</v>
      </c>
      <c r="G166" s="98">
        <f t="shared" si="25"/>
        <v>19659800.16</v>
      </c>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77"/>
      <c r="AZ166" s="77"/>
      <c r="BA166" s="77"/>
      <c r="BB166" s="77"/>
      <c r="BC166" s="77"/>
      <c r="BD166" s="77"/>
      <c r="BE166" s="77"/>
      <c r="BF166" s="77"/>
      <c r="BG166" s="77"/>
      <c r="BH166" s="77"/>
      <c r="BI166" s="77"/>
      <c r="BJ166" s="77"/>
      <c r="BK166" s="77"/>
      <c r="BL166" s="77"/>
      <c r="BM166" s="77"/>
      <c r="BN166" s="77"/>
      <c r="BO166" s="77"/>
      <c r="BP166" s="77"/>
      <c r="BQ166" s="77"/>
      <c r="BR166" s="77"/>
      <c r="BS166" s="77"/>
      <c r="BT166" s="77"/>
      <c r="BU166" s="77"/>
      <c r="BV166" s="77"/>
      <c r="BW166" s="77"/>
      <c r="BX166" s="77"/>
      <c r="BY166" s="77"/>
      <c r="BZ166" s="77"/>
      <c r="CA166" s="77"/>
      <c r="CB166" s="77"/>
      <c r="CC166" s="77"/>
      <c r="CD166" s="77"/>
      <c r="CE166" s="77"/>
      <c r="CF166" s="77"/>
      <c r="CG166" s="77"/>
      <c r="CH166" s="77"/>
      <c r="CI166" s="77"/>
      <c r="CJ166" s="77"/>
      <c r="CK166" s="77"/>
      <c r="CL166" s="77"/>
      <c r="CM166" s="77"/>
      <c r="CN166" s="77"/>
      <c r="CO166" s="77"/>
      <c r="CP166" s="77"/>
      <c r="CQ166" s="77"/>
      <c r="CR166" s="77"/>
      <c r="CS166" s="77"/>
      <c r="CT166" s="77"/>
      <c r="CU166" s="77"/>
      <c r="CV166" s="77"/>
      <c r="CW166" s="77"/>
      <c r="CX166" s="77"/>
      <c r="CY166" s="77"/>
      <c r="CZ166" s="77"/>
      <c r="DA166" s="77"/>
      <c r="DB166" s="77"/>
      <c r="DC166" s="77"/>
      <c r="DD166" s="77"/>
      <c r="DE166" s="77"/>
      <c r="DF166" s="77"/>
      <c r="DG166" s="77"/>
      <c r="DH166" s="77"/>
      <c r="DI166" s="77"/>
      <c r="DJ166" s="77"/>
      <c r="DK166" s="77"/>
      <c r="DL166" s="77"/>
      <c r="DM166" s="77"/>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row>
    <row r="167" spans="1:142" ht="27" customHeight="1" x14ac:dyDescent="0.2">
      <c r="A167" s="28"/>
      <c r="B167" s="26"/>
      <c r="C167" s="23"/>
      <c r="D167" s="98"/>
      <c r="E167" s="98"/>
      <c r="F167" s="98"/>
      <c r="G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77"/>
      <c r="AZ167" s="77"/>
      <c r="BA167" s="77"/>
      <c r="BB167" s="77"/>
      <c r="BC167" s="77"/>
      <c r="BD167" s="77"/>
      <c r="BE167" s="77"/>
      <c r="BF167" s="77"/>
      <c r="BG167" s="77"/>
      <c r="BH167" s="77"/>
      <c r="BI167" s="77"/>
      <c r="BJ167" s="77"/>
      <c r="BK167" s="77"/>
      <c r="BL167" s="77"/>
      <c r="BM167" s="77"/>
      <c r="BN167" s="77"/>
      <c r="BO167" s="77"/>
      <c r="BP167" s="77"/>
      <c r="BQ167" s="77"/>
      <c r="BR167" s="77"/>
      <c r="BS167" s="77"/>
      <c r="BT167" s="77"/>
      <c r="BU167" s="77"/>
      <c r="BV167" s="77"/>
      <c r="BW167" s="77"/>
      <c r="BX167" s="77"/>
      <c r="BY167" s="77"/>
      <c r="BZ167" s="77"/>
      <c r="CA167" s="77"/>
      <c r="CB167" s="77"/>
      <c r="CC167" s="77"/>
      <c r="CD167" s="77"/>
      <c r="CE167" s="77"/>
      <c r="CF167" s="77"/>
      <c r="CG167" s="77"/>
      <c r="CH167" s="77"/>
      <c r="CI167" s="77"/>
      <c r="CJ167" s="77"/>
      <c r="CK167" s="77"/>
      <c r="CL167" s="77"/>
      <c r="CM167" s="77"/>
      <c r="CN167" s="77"/>
      <c r="CO167" s="77"/>
      <c r="CP167" s="77"/>
      <c r="CQ167" s="77"/>
      <c r="CR167" s="77"/>
      <c r="CS167" s="77"/>
      <c r="CT167" s="77"/>
      <c r="CU167" s="77"/>
      <c r="CV167" s="77"/>
      <c r="CW167" s="77"/>
      <c r="CX167" s="77"/>
      <c r="CY167" s="77"/>
      <c r="CZ167" s="77"/>
      <c r="DA167" s="77"/>
      <c r="DB167" s="77"/>
      <c r="DC167" s="77"/>
      <c r="DD167" s="77"/>
      <c r="DE167" s="77"/>
      <c r="DF167" s="77"/>
      <c r="DG167" s="77"/>
      <c r="DH167" s="77"/>
      <c r="DI167" s="77"/>
      <c r="DJ167" s="77"/>
      <c r="DK167" s="77"/>
      <c r="DL167" s="77"/>
      <c r="DM167" s="77"/>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row>
    <row r="168" spans="1:142" ht="27" customHeight="1" x14ac:dyDescent="0.2">
      <c r="A168" s="28"/>
      <c r="B168" s="26"/>
      <c r="C168" s="25" t="s">
        <v>71</v>
      </c>
      <c r="D168" s="98"/>
      <c r="E168" s="98"/>
      <c r="F168" s="98"/>
      <c r="G168" s="9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77"/>
      <c r="AZ168" s="77"/>
      <c r="BA168" s="77"/>
      <c r="BB168" s="77"/>
      <c r="BC168" s="77"/>
      <c r="BD168" s="77"/>
      <c r="BE168" s="77"/>
      <c r="BF168" s="77"/>
      <c r="BG168" s="77"/>
      <c r="BH168" s="77"/>
      <c r="BI168" s="77"/>
      <c r="BJ168" s="77"/>
      <c r="BK168" s="77"/>
      <c r="BL168" s="77"/>
      <c r="BM168" s="77"/>
      <c r="BN168" s="77"/>
      <c r="BO168" s="77"/>
      <c r="BP168" s="77"/>
      <c r="BQ168" s="77"/>
      <c r="BR168" s="77"/>
      <c r="BS168" s="77"/>
      <c r="BT168" s="77"/>
      <c r="BU168" s="77"/>
      <c r="BV168" s="77"/>
      <c r="BW168" s="77"/>
      <c r="BX168" s="77"/>
      <c r="BY168" s="77"/>
      <c r="BZ168" s="77"/>
      <c r="CA168" s="77"/>
      <c r="CB168" s="77"/>
      <c r="CC168" s="77"/>
      <c r="CD168" s="77"/>
      <c r="CE168" s="77"/>
      <c r="CF168" s="77"/>
      <c r="CG168" s="77"/>
      <c r="CH168" s="77"/>
      <c r="CI168" s="77"/>
      <c r="CJ168" s="77"/>
      <c r="CK168" s="77"/>
      <c r="CL168" s="77"/>
      <c r="CM168" s="77"/>
      <c r="CN168" s="77"/>
      <c r="CO168" s="77"/>
      <c r="CP168" s="77"/>
      <c r="CQ168" s="77"/>
      <c r="CR168" s="77"/>
      <c r="CS168" s="77"/>
      <c r="CT168" s="77"/>
      <c r="CU168" s="77"/>
      <c r="CV168" s="77"/>
      <c r="CW168" s="77"/>
      <c r="CX168" s="77"/>
      <c r="CY168" s="77"/>
      <c r="CZ168" s="77"/>
      <c r="DA168" s="77"/>
      <c r="DB168" s="77"/>
      <c r="DC168" s="77"/>
      <c r="DD168" s="77"/>
      <c r="DE168" s="77"/>
      <c r="DF168" s="77"/>
      <c r="DG168" s="77"/>
      <c r="DH168" s="77"/>
      <c r="DI168" s="77"/>
      <c r="DJ168" s="77"/>
      <c r="DK168" s="77"/>
      <c r="DL168" s="77"/>
      <c r="DM168" s="77"/>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row>
    <row r="169" spans="1:142" ht="27" customHeight="1" x14ac:dyDescent="0.2">
      <c r="A169" s="28"/>
      <c r="B169" s="26">
        <v>54</v>
      </c>
      <c r="C169" s="91" t="s">
        <v>61</v>
      </c>
      <c r="D169" s="98">
        <f>D22*D31/100*$D$148</f>
        <v>15107601.599999998</v>
      </c>
      <c r="E169" s="98">
        <f t="shared" ref="E169:G169" si="26">E22*E31/100*$D$148</f>
        <v>2912232.96</v>
      </c>
      <c r="F169" s="98">
        <f t="shared" si="26"/>
        <v>859541.76</v>
      </c>
      <c r="G169" s="98">
        <f t="shared" si="26"/>
        <v>3024584.64</v>
      </c>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77"/>
      <c r="AZ169" s="77"/>
      <c r="BA169" s="77"/>
      <c r="BB169" s="77"/>
      <c r="BC169" s="77"/>
      <c r="BD169" s="77"/>
      <c r="BE169" s="77"/>
      <c r="BF169" s="77"/>
      <c r="BG169" s="77"/>
      <c r="BH169" s="77"/>
      <c r="BI169" s="77"/>
      <c r="BJ169" s="77"/>
      <c r="BK169" s="77"/>
      <c r="BL169" s="77"/>
      <c r="BM169" s="77"/>
      <c r="BN169" s="77"/>
      <c r="BO169" s="77"/>
      <c r="BP169" s="77"/>
      <c r="BQ169" s="77"/>
      <c r="BR169" s="77"/>
      <c r="BS169" s="77"/>
      <c r="BT169" s="77"/>
      <c r="BU169" s="77"/>
      <c r="BV169" s="77"/>
      <c r="BW169" s="77"/>
      <c r="BX169" s="77"/>
      <c r="BY169" s="77"/>
      <c r="BZ169" s="77"/>
      <c r="CA169" s="77"/>
      <c r="CB169" s="77"/>
      <c r="CC169" s="77"/>
      <c r="CD169" s="77"/>
      <c r="CE169" s="77"/>
      <c r="CF169" s="77"/>
      <c r="CG169" s="77"/>
      <c r="CH169" s="77"/>
      <c r="CI169" s="77"/>
      <c r="CJ169" s="77"/>
      <c r="CK169" s="77"/>
      <c r="CL169" s="77"/>
      <c r="CM169" s="77"/>
      <c r="CN169" s="77"/>
      <c r="CO169" s="77"/>
      <c r="CP169" s="77"/>
      <c r="CQ169" s="77"/>
      <c r="CR169" s="77"/>
      <c r="CS169" s="77"/>
      <c r="CT169" s="77"/>
      <c r="CU169" s="77"/>
      <c r="CV169" s="77"/>
      <c r="CW169" s="77"/>
      <c r="CX169" s="77"/>
      <c r="CY169" s="77"/>
      <c r="CZ169" s="77"/>
      <c r="DA169" s="77"/>
      <c r="DB169" s="77"/>
      <c r="DC169" s="77"/>
      <c r="DD169" s="77"/>
      <c r="DE169" s="77"/>
      <c r="DF169" s="77"/>
      <c r="DG169" s="77"/>
      <c r="DH169" s="77"/>
      <c r="DI169" s="77"/>
      <c r="DJ169" s="77"/>
      <c r="DK169" s="77"/>
      <c r="DL169" s="77"/>
      <c r="DM169" s="77"/>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row>
    <row r="170" spans="1:142" ht="27" customHeight="1" x14ac:dyDescent="0.2">
      <c r="A170" s="28"/>
      <c r="B170" s="95">
        <v>55</v>
      </c>
      <c r="C170" s="99" t="s">
        <v>70</v>
      </c>
      <c r="D170" s="100">
        <f>D22*D31/100*$D$149</f>
        <v>70502140.799999982</v>
      </c>
      <c r="E170" s="100">
        <f t="shared" ref="E170:G170" si="27">E22*E31/100*$D$149</f>
        <v>13590420.479999999</v>
      </c>
      <c r="F170" s="100">
        <f t="shared" si="27"/>
        <v>4011194.88</v>
      </c>
      <c r="G170" s="100">
        <f t="shared" si="27"/>
        <v>14114728.32</v>
      </c>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77"/>
      <c r="AZ170" s="77"/>
      <c r="BA170" s="77"/>
      <c r="BB170" s="77"/>
      <c r="BC170" s="77"/>
      <c r="BD170" s="77"/>
      <c r="BE170" s="77"/>
      <c r="BF170" s="77"/>
      <c r="BG170" s="77"/>
      <c r="BH170" s="77"/>
      <c r="BI170" s="77"/>
      <c r="BJ170" s="77"/>
      <c r="BK170" s="77"/>
      <c r="BL170" s="77"/>
      <c r="BM170" s="77"/>
      <c r="BN170" s="77"/>
      <c r="BO170" s="77"/>
      <c r="BP170" s="77"/>
      <c r="BQ170" s="77"/>
      <c r="BR170" s="77"/>
      <c r="BS170" s="77"/>
      <c r="BT170" s="77"/>
      <c r="BU170" s="77"/>
      <c r="BV170" s="77"/>
      <c r="BW170" s="77"/>
      <c r="BX170" s="77"/>
      <c r="BY170" s="77"/>
      <c r="BZ170" s="77"/>
      <c r="CA170" s="77"/>
      <c r="CB170" s="77"/>
      <c r="CC170" s="77"/>
      <c r="CD170" s="77"/>
      <c r="CE170" s="77"/>
      <c r="CF170" s="77"/>
      <c r="CG170" s="77"/>
      <c r="CH170" s="77"/>
      <c r="CI170" s="77"/>
      <c r="CJ170" s="77"/>
      <c r="CK170" s="77"/>
      <c r="CL170" s="77"/>
      <c r="CM170" s="77"/>
      <c r="CN170" s="77"/>
      <c r="CO170" s="77"/>
      <c r="CP170" s="77"/>
      <c r="CQ170" s="77"/>
      <c r="CR170" s="77"/>
      <c r="CS170" s="77"/>
      <c r="CT170" s="77"/>
      <c r="CU170" s="77"/>
      <c r="CV170" s="77"/>
      <c r="CW170" s="77"/>
      <c r="CX170" s="77"/>
      <c r="CY170" s="77"/>
      <c r="CZ170" s="77"/>
      <c r="DA170" s="77"/>
      <c r="DB170" s="77"/>
      <c r="DC170" s="77"/>
      <c r="DD170" s="77"/>
      <c r="DE170" s="77"/>
      <c r="DF170" s="77"/>
      <c r="DG170" s="77"/>
      <c r="DH170" s="77"/>
      <c r="DI170" s="77"/>
      <c r="DJ170" s="77"/>
      <c r="DK170" s="77"/>
      <c r="DL170" s="77"/>
      <c r="DM170" s="77"/>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row>
    <row r="171" spans="1:142" ht="27" customHeight="1" x14ac:dyDescent="0.2">
      <c r="A171" s="28"/>
      <c r="B171" s="74"/>
      <c r="C171" s="75"/>
      <c r="D171" s="101"/>
      <c r="E171" s="101"/>
      <c r="F171" s="101"/>
      <c r="G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77"/>
      <c r="AZ171" s="77"/>
      <c r="BA171" s="77"/>
      <c r="BB171" s="77"/>
      <c r="BC171" s="77"/>
      <c r="BD171" s="77"/>
      <c r="BE171" s="77"/>
      <c r="BF171" s="77"/>
      <c r="BG171" s="77"/>
      <c r="BH171" s="77"/>
      <c r="BI171" s="77"/>
      <c r="BJ171" s="77"/>
      <c r="BK171" s="77"/>
      <c r="BL171" s="77"/>
      <c r="BM171" s="77"/>
      <c r="BN171" s="77"/>
      <c r="BO171" s="77"/>
      <c r="BP171" s="77"/>
      <c r="BQ171" s="77"/>
      <c r="BR171" s="77"/>
      <c r="BS171" s="77"/>
      <c r="BT171" s="77"/>
      <c r="BU171" s="77"/>
      <c r="BV171" s="77"/>
      <c r="BW171" s="77"/>
      <c r="BX171" s="77"/>
      <c r="BY171" s="77"/>
      <c r="BZ171" s="77"/>
      <c r="CA171" s="77"/>
      <c r="CB171" s="77"/>
      <c r="CC171" s="77"/>
      <c r="CD171" s="77"/>
      <c r="CE171" s="77"/>
      <c r="CF171" s="77"/>
      <c r="CG171" s="77"/>
      <c r="CH171" s="77"/>
      <c r="CI171" s="77"/>
      <c r="CJ171" s="77"/>
      <c r="CK171" s="77"/>
      <c r="CL171" s="77"/>
      <c r="CM171" s="77"/>
      <c r="CN171" s="77"/>
      <c r="CO171" s="77"/>
      <c r="CP171" s="77"/>
      <c r="CQ171" s="77"/>
      <c r="CR171" s="77"/>
      <c r="CS171" s="77"/>
      <c r="CT171" s="77"/>
      <c r="CU171" s="77"/>
      <c r="CV171" s="77"/>
      <c r="CW171" s="77"/>
      <c r="CX171" s="77"/>
      <c r="CY171" s="77"/>
      <c r="CZ171" s="77"/>
      <c r="DA171" s="77"/>
      <c r="DB171" s="77"/>
      <c r="DC171" s="77"/>
      <c r="DD171" s="77"/>
      <c r="DE171" s="77"/>
      <c r="DF171" s="77"/>
      <c r="DG171" s="77"/>
      <c r="DH171" s="77"/>
      <c r="DI171" s="77"/>
      <c r="DJ171" s="77"/>
      <c r="DK171" s="77"/>
      <c r="DL171" s="77"/>
      <c r="DM171" s="77"/>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row>
    <row r="172" spans="1:142" ht="27" customHeight="1" x14ac:dyDescent="0.2">
      <c r="A172" s="28"/>
      <c r="B172" s="102"/>
      <c r="C172" s="103" t="s">
        <v>73</v>
      </c>
      <c r="E172" s="104"/>
      <c r="F172" s="104"/>
      <c r="G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77"/>
      <c r="AZ172" s="77"/>
      <c r="BA172" s="77"/>
      <c r="BB172" s="77"/>
      <c r="BC172" s="77"/>
      <c r="BD172" s="77"/>
      <c r="BE172" s="77"/>
      <c r="BF172" s="77"/>
      <c r="BG172" s="77"/>
      <c r="BH172" s="77"/>
      <c r="BI172" s="77"/>
      <c r="BJ172" s="77"/>
      <c r="BK172" s="77"/>
      <c r="BL172" s="77"/>
      <c r="BM172" s="77"/>
      <c r="BN172" s="77"/>
      <c r="BO172" s="77"/>
      <c r="BP172" s="77"/>
      <c r="BQ172" s="77"/>
      <c r="BR172" s="77"/>
      <c r="BS172" s="77"/>
      <c r="BT172" s="77"/>
      <c r="BU172" s="77"/>
      <c r="BV172" s="77"/>
      <c r="BW172" s="77"/>
      <c r="BX172" s="77"/>
      <c r="BY172" s="77"/>
      <c r="BZ172" s="77"/>
      <c r="CA172" s="77"/>
      <c r="CB172" s="77"/>
      <c r="CC172" s="77"/>
      <c r="CD172" s="77"/>
      <c r="CE172" s="77"/>
      <c r="CF172" s="77"/>
      <c r="CG172" s="77"/>
      <c r="CH172" s="77"/>
      <c r="CI172" s="77"/>
      <c r="CJ172" s="77"/>
      <c r="CK172" s="77"/>
      <c r="CL172" s="77"/>
      <c r="CM172" s="77"/>
      <c r="CN172" s="77"/>
      <c r="CO172" s="77"/>
      <c r="CP172" s="77"/>
      <c r="CQ172" s="77"/>
      <c r="CR172" s="77"/>
      <c r="CS172" s="77"/>
      <c r="CT172" s="77"/>
      <c r="CU172" s="77"/>
      <c r="CV172" s="77"/>
      <c r="CW172" s="77"/>
      <c r="CX172" s="77"/>
      <c r="CY172" s="77"/>
      <c r="CZ172" s="77"/>
      <c r="DA172" s="77"/>
      <c r="DB172" s="77"/>
      <c r="DC172" s="77"/>
      <c r="DD172" s="77"/>
      <c r="DE172" s="77"/>
      <c r="DF172" s="77"/>
      <c r="DG172" s="77"/>
      <c r="DH172" s="77"/>
      <c r="DI172" s="77"/>
      <c r="DJ172" s="77"/>
      <c r="DK172" s="77"/>
      <c r="DL172" s="77"/>
      <c r="DM172" s="77"/>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row>
    <row r="173" spans="1:142" ht="27" customHeight="1" x14ac:dyDescent="0.2">
      <c r="A173" s="28"/>
      <c r="B173" s="105"/>
      <c r="C173" s="83"/>
      <c r="D173" s="104"/>
      <c r="E173" s="104"/>
      <c r="F173" s="104"/>
      <c r="G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77"/>
      <c r="AZ173" s="77"/>
      <c r="BA173" s="77"/>
      <c r="BB173" s="77"/>
      <c r="BC173" s="77"/>
      <c r="BD173" s="77"/>
      <c r="BE173" s="77"/>
      <c r="BF173" s="77"/>
      <c r="BG173" s="77"/>
      <c r="BH173" s="77"/>
      <c r="BI173" s="77"/>
      <c r="BJ173" s="77"/>
      <c r="BK173" s="77"/>
      <c r="BL173" s="77"/>
      <c r="BM173" s="77"/>
      <c r="BN173" s="77"/>
      <c r="BO173" s="77"/>
      <c r="BP173" s="77"/>
      <c r="BQ173" s="77"/>
      <c r="BR173" s="77"/>
      <c r="BS173" s="77"/>
      <c r="BT173" s="77"/>
      <c r="BU173" s="77"/>
      <c r="BV173" s="77"/>
      <c r="BW173" s="77"/>
      <c r="BX173" s="77"/>
      <c r="BY173" s="77"/>
      <c r="BZ173" s="77"/>
      <c r="CA173" s="77"/>
      <c r="CB173" s="77"/>
      <c r="CC173" s="77"/>
      <c r="CD173" s="77"/>
      <c r="CE173" s="77"/>
      <c r="CF173" s="77"/>
      <c r="CG173" s="77"/>
      <c r="CH173" s="77"/>
      <c r="CI173" s="77"/>
      <c r="CJ173" s="77"/>
      <c r="CK173" s="77"/>
      <c r="CL173" s="77"/>
      <c r="CM173" s="77"/>
      <c r="CN173" s="77"/>
      <c r="CO173" s="77"/>
      <c r="CP173" s="77"/>
      <c r="CQ173" s="77"/>
      <c r="CR173" s="77"/>
      <c r="CS173" s="77"/>
      <c r="CT173" s="77"/>
      <c r="CU173" s="77"/>
      <c r="CV173" s="77"/>
      <c r="CW173" s="77"/>
      <c r="CX173" s="77"/>
      <c r="CY173" s="77"/>
      <c r="CZ173" s="77"/>
      <c r="DA173" s="77"/>
      <c r="DB173" s="77"/>
      <c r="DC173" s="77"/>
      <c r="DD173" s="77"/>
      <c r="DE173" s="77"/>
      <c r="DF173" s="77"/>
      <c r="DG173" s="77"/>
      <c r="DH173" s="77"/>
      <c r="DI173" s="77"/>
      <c r="DJ173" s="77"/>
      <c r="DK173" s="77"/>
      <c r="DL173" s="77"/>
      <c r="DM173" s="77"/>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row>
    <row r="174" spans="1:142" ht="27" customHeight="1" x14ac:dyDescent="0.2">
      <c r="A174" s="28"/>
      <c r="B174" s="26"/>
      <c r="C174" s="25" t="s">
        <v>69</v>
      </c>
      <c r="D174" s="106" t="s">
        <v>3</v>
      </c>
      <c r="E174" s="106" t="s">
        <v>4</v>
      </c>
      <c r="F174" s="25" t="s">
        <v>331</v>
      </c>
      <c r="G174" s="25" t="s">
        <v>323</v>
      </c>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77"/>
      <c r="AZ174" s="77"/>
      <c r="BA174" s="77"/>
      <c r="BB174" s="77"/>
      <c r="BC174" s="77"/>
      <c r="BD174" s="77"/>
      <c r="BE174" s="77"/>
      <c r="BF174" s="77"/>
      <c r="BG174" s="77"/>
      <c r="BH174" s="77"/>
      <c r="BI174" s="77"/>
      <c r="BJ174" s="77"/>
      <c r="BK174" s="77"/>
      <c r="BL174" s="77"/>
      <c r="BM174" s="77"/>
      <c r="BN174" s="77"/>
      <c r="BO174" s="77"/>
      <c r="BP174" s="77"/>
      <c r="BQ174" s="77"/>
      <c r="BR174" s="77"/>
      <c r="BS174" s="77"/>
      <c r="BT174" s="77"/>
      <c r="BU174" s="77"/>
      <c r="BV174" s="77"/>
      <c r="BW174" s="77"/>
      <c r="BX174" s="77"/>
      <c r="BY174" s="77"/>
      <c r="BZ174" s="77"/>
      <c r="CA174" s="77"/>
      <c r="CB174" s="77"/>
      <c r="CC174" s="77"/>
      <c r="CD174" s="77"/>
      <c r="CE174" s="77"/>
      <c r="CF174" s="77"/>
      <c r="CG174" s="77"/>
      <c r="CH174" s="77"/>
      <c r="CI174" s="77"/>
      <c r="CJ174" s="77"/>
      <c r="CK174" s="77"/>
      <c r="CL174" s="77"/>
      <c r="CM174" s="77"/>
      <c r="CN174" s="77"/>
      <c r="CO174" s="77"/>
      <c r="CP174" s="77"/>
      <c r="CQ174" s="77"/>
      <c r="CR174" s="77"/>
      <c r="CS174" s="77"/>
      <c r="CT174" s="77"/>
      <c r="CU174" s="77"/>
      <c r="CV174" s="77"/>
      <c r="CW174" s="77"/>
      <c r="CX174" s="77"/>
      <c r="CY174" s="77"/>
      <c r="CZ174" s="77"/>
      <c r="DA174" s="77"/>
      <c r="DB174" s="77"/>
      <c r="DC174" s="77"/>
      <c r="DD174" s="77"/>
      <c r="DE174" s="77"/>
      <c r="DF174" s="77"/>
      <c r="DG174" s="77"/>
      <c r="DH174" s="77"/>
      <c r="DI174" s="77"/>
      <c r="DJ174" s="77"/>
      <c r="DK174" s="77"/>
      <c r="DL174" s="77"/>
      <c r="DM174" s="77"/>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row>
    <row r="175" spans="1:142" ht="27" customHeight="1" x14ac:dyDescent="0.2">
      <c r="A175" s="28"/>
      <c r="B175" s="26">
        <v>56</v>
      </c>
      <c r="C175" s="107" t="s">
        <v>61</v>
      </c>
      <c r="D175" s="98">
        <f t="shared" ref="D175:G176" si="28">D165-D155</f>
        <v>12949372.799999997</v>
      </c>
      <c r="E175" s="98">
        <f t="shared" si="28"/>
        <v>2496199.6799999997</v>
      </c>
      <c r="F175" s="98">
        <f t="shared" si="28"/>
        <v>736750.07999999996</v>
      </c>
      <c r="G175" s="98">
        <f t="shared" si="28"/>
        <v>2592501.12</v>
      </c>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77"/>
      <c r="AZ175" s="77"/>
      <c r="BA175" s="77"/>
      <c r="BB175" s="77"/>
      <c r="BC175" s="77"/>
      <c r="BD175" s="77"/>
      <c r="BE175" s="77"/>
      <c r="BF175" s="77"/>
      <c r="BG175" s="77"/>
      <c r="BH175" s="77"/>
      <c r="BI175" s="77"/>
      <c r="BJ175" s="77"/>
      <c r="BK175" s="77"/>
      <c r="BL175" s="77"/>
      <c r="BM175" s="77"/>
      <c r="BN175" s="77"/>
      <c r="BO175" s="77"/>
      <c r="BP175" s="77"/>
      <c r="BQ175" s="77"/>
      <c r="BR175" s="77"/>
      <c r="BS175" s="77"/>
      <c r="BT175" s="77"/>
      <c r="BU175" s="77"/>
      <c r="BV175" s="77"/>
      <c r="BW175" s="77"/>
      <c r="BX175" s="77"/>
      <c r="BY175" s="77"/>
      <c r="BZ175" s="77"/>
      <c r="CA175" s="77"/>
      <c r="CB175" s="77"/>
      <c r="CC175" s="77"/>
      <c r="CD175" s="77"/>
      <c r="CE175" s="77"/>
      <c r="CF175" s="77"/>
      <c r="CG175" s="77"/>
      <c r="CH175" s="77"/>
      <c r="CI175" s="77"/>
      <c r="CJ175" s="77"/>
      <c r="CK175" s="77"/>
      <c r="CL175" s="77"/>
      <c r="CM175" s="77"/>
      <c r="CN175" s="77"/>
      <c r="CO175" s="77"/>
      <c r="CP175" s="77"/>
      <c r="CQ175" s="77"/>
      <c r="CR175" s="77"/>
      <c r="CS175" s="77"/>
      <c r="CT175" s="77"/>
      <c r="CU175" s="77"/>
      <c r="CV175" s="77"/>
      <c r="CW175" s="77"/>
      <c r="CX175" s="77"/>
      <c r="CY175" s="77"/>
      <c r="CZ175" s="77"/>
      <c r="DA175" s="77"/>
      <c r="DB175" s="77"/>
      <c r="DC175" s="77"/>
      <c r="DD175" s="77"/>
      <c r="DE175" s="77"/>
      <c r="DF175" s="77"/>
      <c r="DG175" s="77"/>
      <c r="DH175" s="77"/>
      <c r="DI175" s="77"/>
      <c r="DJ175" s="77"/>
      <c r="DK175" s="77"/>
      <c r="DL175" s="77"/>
      <c r="DM175" s="77"/>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row>
    <row r="176" spans="1:142" ht="27" customHeight="1" x14ac:dyDescent="0.2">
      <c r="A176" s="28"/>
      <c r="B176" s="26">
        <v>57</v>
      </c>
      <c r="C176" s="23" t="s">
        <v>70</v>
      </c>
      <c r="D176" s="98">
        <f t="shared" si="28"/>
        <v>63128192.399999991</v>
      </c>
      <c r="E176" s="98">
        <f t="shared" si="28"/>
        <v>12168973.439999998</v>
      </c>
      <c r="F176" s="98">
        <f t="shared" si="28"/>
        <v>3591656.6399999997</v>
      </c>
      <c r="G176" s="98">
        <f t="shared" si="28"/>
        <v>12638442.960000001</v>
      </c>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77"/>
      <c r="AZ176" s="77"/>
      <c r="BA176" s="77"/>
      <c r="BB176" s="77"/>
      <c r="BC176" s="77"/>
      <c r="BD176" s="77"/>
      <c r="BE176" s="77"/>
      <c r="BF176" s="77"/>
      <c r="BG176" s="77"/>
      <c r="BH176" s="77"/>
      <c r="BI176" s="77"/>
      <c r="BJ176" s="77"/>
      <c r="BK176" s="77"/>
      <c r="BL176" s="77"/>
      <c r="BM176" s="77"/>
      <c r="BN176" s="77"/>
      <c r="BO176" s="77"/>
      <c r="BP176" s="77"/>
      <c r="BQ176" s="77"/>
      <c r="BR176" s="77"/>
      <c r="BS176" s="77"/>
      <c r="BT176" s="77"/>
      <c r="BU176" s="77"/>
      <c r="BV176" s="77"/>
      <c r="BW176" s="77"/>
      <c r="BX176" s="77"/>
      <c r="BY176" s="77"/>
      <c r="BZ176" s="77"/>
      <c r="CA176" s="77"/>
      <c r="CB176" s="77"/>
      <c r="CC176" s="77"/>
      <c r="CD176" s="77"/>
      <c r="CE176" s="77"/>
      <c r="CF176" s="77"/>
      <c r="CG176" s="77"/>
      <c r="CH176" s="77"/>
      <c r="CI176" s="77"/>
      <c r="CJ176" s="77"/>
      <c r="CK176" s="77"/>
      <c r="CL176" s="77"/>
      <c r="CM176" s="77"/>
      <c r="CN176" s="77"/>
      <c r="CO176" s="77"/>
      <c r="CP176" s="77"/>
      <c r="CQ176" s="77"/>
      <c r="CR176" s="77"/>
      <c r="CS176" s="77"/>
      <c r="CT176" s="77"/>
      <c r="CU176" s="77"/>
      <c r="CV176" s="77"/>
      <c r="CW176" s="77"/>
      <c r="CX176" s="77"/>
      <c r="CY176" s="77"/>
      <c r="CZ176" s="77"/>
      <c r="DA176" s="77"/>
      <c r="DB176" s="77"/>
      <c r="DC176" s="77"/>
      <c r="DD176" s="77"/>
      <c r="DE176" s="77"/>
      <c r="DF176" s="77"/>
      <c r="DG176" s="77"/>
      <c r="DH176" s="77"/>
      <c r="DI176" s="77"/>
      <c r="DJ176" s="77"/>
      <c r="DK176" s="77"/>
      <c r="DL176" s="77"/>
      <c r="DM176" s="77"/>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row>
    <row r="177" spans="1:142" ht="27" customHeight="1" x14ac:dyDescent="0.2">
      <c r="A177" s="28"/>
      <c r="B177" s="26"/>
      <c r="C177" s="23"/>
      <c r="D177" s="98"/>
      <c r="E177" s="98"/>
      <c r="F177" s="98"/>
      <c r="G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77"/>
      <c r="AZ177" s="77"/>
      <c r="BA177" s="77"/>
      <c r="BB177" s="77"/>
      <c r="BC177" s="77"/>
      <c r="BD177" s="77"/>
      <c r="BE177" s="77"/>
      <c r="BF177" s="77"/>
      <c r="BG177" s="77"/>
      <c r="BH177" s="77"/>
      <c r="BI177" s="77"/>
      <c r="BJ177" s="77"/>
      <c r="BK177" s="77"/>
      <c r="BL177" s="77"/>
      <c r="BM177" s="77"/>
      <c r="BN177" s="77"/>
      <c r="BO177" s="77"/>
      <c r="BP177" s="77"/>
      <c r="BQ177" s="77"/>
      <c r="BR177" s="77"/>
      <c r="BS177" s="77"/>
      <c r="BT177" s="77"/>
      <c r="BU177" s="77"/>
      <c r="BV177" s="77"/>
      <c r="BW177" s="77"/>
      <c r="BX177" s="77"/>
      <c r="BY177" s="77"/>
      <c r="BZ177" s="77"/>
      <c r="CA177" s="77"/>
      <c r="CB177" s="77"/>
      <c r="CC177" s="77"/>
      <c r="CD177" s="77"/>
      <c r="CE177" s="77"/>
      <c r="CF177" s="77"/>
      <c r="CG177" s="77"/>
      <c r="CH177" s="77"/>
      <c r="CI177" s="77"/>
      <c r="CJ177" s="77"/>
      <c r="CK177" s="77"/>
      <c r="CL177" s="77"/>
      <c r="CM177" s="77"/>
      <c r="CN177" s="77"/>
      <c r="CO177" s="77"/>
      <c r="CP177" s="77"/>
      <c r="CQ177" s="77"/>
      <c r="CR177" s="77"/>
      <c r="CS177" s="77"/>
      <c r="CT177" s="77"/>
      <c r="CU177" s="77"/>
      <c r="CV177" s="77"/>
      <c r="CW177" s="77"/>
      <c r="CX177" s="77"/>
      <c r="CY177" s="77"/>
      <c r="CZ177" s="77"/>
      <c r="DA177" s="77"/>
      <c r="DB177" s="77"/>
      <c r="DC177" s="77"/>
      <c r="DD177" s="77"/>
      <c r="DE177" s="77"/>
      <c r="DF177" s="77"/>
      <c r="DG177" s="77"/>
      <c r="DH177" s="77"/>
      <c r="DI177" s="77"/>
      <c r="DJ177" s="77"/>
      <c r="DK177" s="77"/>
      <c r="DL177" s="77"/>
      <c r="DM177" s="77"/>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row>
    <row r="178" spans="1:142" ht="27" customHeight="1" x14ac:dyDescent="0.2">
      <c r="B178" s="26"/>
      <c r="C178" s="25" t="s">
        <v>71</v>
      </c>
      <c r="D178" s="98"/>
      <c r="E178" s="98"/>
      <c r="F178" s="98"/>
      <c r="G178" s="98"/>
      <c r="BA178" s="77"/>
      <c r="BB178" s="77"/>
      <c r="BC178" s="77"/>
      <c r="BD178" s="77"/>
      <c r="BE178" s="77"/>
      <c r="BF178" s="77"/>
      <c r="BG178" s="77"/>
      <c r="BH178" s="77"/>
      <c r="BI178" s="77"/>
      <c r="BJ178" s="77"/>
      <c r="BK178" s="77"/>
      <c r="BL178" s="77"/>
      <c r="BM178" s="77"/>
      <c r="BN178" s="77"/>
      <c r="BO178" s="77"/>
      <c r="BP178" s="77"/>
      <c r="BQ178" s="77"/>
      <c r="BR178" s="77"/>
      <c r="BS178" s="77"/>
      <c r="BT178" s="77"/>
      <c r="BU178" s="77"/>
      <c r="BV178" s="77"/>
      <c r="BW178" s="77"/>
      <c r="BX178" s="77"/>
      <c r="BY178" s="77"/>
      <c r="BZ178" s="77"/>
      <c r="CA178" s="77"/>
      <c r="CB178" s="77"/>
      <c r="CC178" s="77"/>
      <c r="CD178" s="77"/>
      <c r="CE178" s="77"/>
      <c r="CF178" s="77"/>
      <c r="CG178" s="77"/>
      <c r="CH178" s="77"/>
      <c r="CI178" s="77"/>
      <c r="CJ178" s="77"/>
      <c r="CK178" s="77"/>
      <c r="CL178" s="77"/>
      <c r="CM178" s="77"/>
      <c r="CN178" s="77"/>
      <c r="CO178" s="77"/>
      <c r="CP178" s="77"/>
      <c r="CQ178" s="77"/>
      <c r="CR178" s="77"/>
      <c r="CS178" s="77"/>
      <c r="CT178" s="77"/>
      <c r="CU178" s="77"/>
      <c r="CV178" s="77"/>
      <c r="CW178" s="77"/>
      <c r="CX178" s="77"/>
      <c r="CY178" s="77"/>
      <c r="CZ178" s="77"/>
      <c r="DA178" s="77"/>
      <c r="DB178" s="77"/>
      <c r="DC178" s="77"/>
      <c r="DD178" s="77"/>
      <c r="DE178" s="77"/>
      <c r="DF178" s="77"/>
      <c r="DG178" s="77"/>
      <c r="DH178" s="77"/>
      <c r="DI178" s="77"/>
      <c r="DJ178" s="77"/>
      <c r="DK178" s="77"/>
      <c r="DL178" s="77"/>
      <c r="DM178" s="77"/>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row>
    <row r="179" spans="1:142" ht="27" customHeight="1" x14ac:dyDescent="0.2">
      <c r="B179" s="26">
        <v>58</v>
      </c>
      <c r="C179" s="107" t="s">
        <v>61</v>
      </c>
      <c r="D179" s="98">
        <f t="shared" ref="D179:G180" si="29">D169-D159</f>
        <v>9712029.5999999978</v>
      </c>
      <c r="E179" s="98">
        <f t="shared" si="29"/>
        <v>1872149.7599999998</v>
      </c>
      <c r="F179" s="98">
        <f t="shared" si="29"/>
        <v>552562.56000000006</v>
      </c>
      <c r="G179" s="98">
        <f t="shared" si="29"/>
        <v>1944375.8400000003</v>
      </c>
      <c r="BA179" s="77"/>
      <c r="BB179" s="77"/>
      <c r="BC179" s="77"/>
      <c r="BD179" s="77"/>
      <c r="BE179" s="77"/>
      <c r="BF179" s="77"/>
      <c r="BG179" s="77"/>
      <c r="BH179" s="77"/>
      <c r="BI179" s="77"/>
      <c r="BJ179" s="77"/>
      <c r="BK179" s="77"/>
      <c r="BL179" s="77"/>
      <c r="BM179" s="77"/>
      <c r="BN179" s="77"/>
      <c r="BO179" s="77"/>
      <c r="BP179" s="77"/>
      <c r="BQ179" s="77"/>
      <c r="BR179" s="77"/>
      <c r="BS179" s="77"/>
      <c r="BT179" s="77"/>
      <c r="BU179" s="77"/>
      <c r="BV179" s="77"/>
      <c r="BW179" s="77"/>
      <c r="BX179" s="77"/>
      <c r="BY179" s="77"/>
      <c r="BZ179" s="77"/>
      <c r="CA179" s="77"/>
      <c r="CB179" s="77"/>
      <c r="CC179" s="77"/>
      <c r="CD179" s="77"/>
      <c r="CE179" s="77"/>
      <c r="CF179" s="77"/>
      <c r="CG179" s="77"/>
      <c r="CH179" s="77"/>
      <c r="CI179" s="77"/>
      <c r="CJ179" s="77"/>
      <c r="CK179" s="77"/>
      <c r="CL179" s="77"/>
      <c r="CM179" s="77"/>
      <c r="CN179" s="77"/>
      <c r="CO179" s="77"/>
      <c r="CP179" s="77"/>
      <c r="CQ179" s="77"/>
      <c r="CR179" s="77"/>
      <c r="CS179" s="77"/>
      <c r="CT179" s="77"/>
      <c r="CU179" s="77"/>
      <c r="CV179" s="77"/>
      <c r="CW179" s="77"/>
      <c r="CX179" s="77"/>
      <c r="CY179" s="77"/>
      <c r="CZ179" s="77"/>
      <c r="DA179" s="77"/>
      <c r="DB179" s="77"/>
      <c r="DC179" s="77"/>
      <c r="DD179" s="77"/>
      <c r="DE179" s="77"/>
      <c r="DF179" s="77"/>
      <c r="DG179" s="77"/>
      <c r="DH179" s="77"/>
      <c r="DI179" s="77"/>
      <c r="DJ179" s="77"/>
      <c r="DK179" s="77"/>
      <c r="DL179" s="77"/>
      <c r="DM179" s="77"/>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row>
    <row r="180" spans="1:142" ht="27" customHeight="1" x14ac:dyDescent="0.2">
      <c r="A180" s="28"/>
      <c r="B180" s="95">
        <v>59</v>
      </c>
      <c r="C180" s="99" t="s">
        <v>70</v>
      </c>
      <c r="D180" s="100">
        <f t="shared" si="29"/>
        <v>45322804.799999982</v>
      </c>
      <c r="E180" s="100">
        <f t="shared" si="29"/>
        <v>8736698.879999999</v>
      </c>
      <c r="F180" s="100">
        <f t="shared" si="29"/>
        <v>2578625.2800000003</v>
      </c>
      <c r="G180" s="100">
        <f t="shared" si="29"/>
        <v>9073753.9200000018</v>
      </c>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77"/>
      <c r="AZ180" s="77"/>
      <c r="BA180" s="77"/>
      <c r="BB180" s="77"/>
      <c r="BC180" s="77"/>
      <c r="BD180" s="77"/>
      <c r="BE180" s="77"/>
      <c r="BF180" s="77"/>
      <c r="BG180" s="77"/>
      <c r="BH180" s="77"/>
      <c r="BI180" s="77"/>
      <c r="BJ180" s="77"/>
      <c r="BK180" s="77"/>
      <c r="BL180" s="77"/>
      <c r="BM180" s="77"/>
      <c r="BN180" s="77"/>
      <c r="BO180" s="77"/>
      <c r="BP180" s="77"/>
      <c r="BQ180" s="77"/>
      <c r="BR180" s="77"/>
      <c r="BS180" s="77"/>
      <c r="BT180" s="77"/>
      <c r="BU180" s="77"/>
      <c r="BV180" s="77"/>
      <c r="BW180" s="77"/>
      <c r="BX180" s="77"/>
      <c r="BY180" s="77"/>
      <c r="BZ180" s="77"/>
      <c r="CA180" s="77"/>
      <c r="CB180" s="77"/>
      <c r="CC180" s="77"/>
      <c r="CD180" s="77"/>
      <c r="CE180" s="77"/>
      <c r="CF180" s="77"/>
      <c r="CG180" s="77"/>
      <c r="CH180" s="77"/>
      <c r="CI180" s="77"/>
      <c r="CJ180" s="77"/>
      <c r="CK180" s="77"/>
      <c r="CL180" s="77"/>
      <c r="CM180" s="77"/>
      <c r="CN180" s="77"/>
      <c r="CO180" s="77"/>
      <c r="CP180" s="77"/>
      <c r="CQ180" s="77"/>
      <c r="CR180" s="77"/>
      <c r="CS180" s="77"/>
      <c r="CT180" s="77"/>
      <c r="CU180" s="77"/>
      <c r="CV180" s="77"/>
      <c r="CW180" s="77"/>
      <c r="CX180" s="77"/>
      <c r="CY180" s="77"/>
      <c r="CZ180" s="77"/>
      <c r="DA180" s="77"/>
      <c r="DB180" s="77"/>
      <c r="DC180" s="77"/>
      <c r="DD180" s="77"/>
      <c r="DE180" s="77"/>
      <c r="DF180" s="77"/>
      <c r="DG180" s="77"/>
      <c r="DH180" s="77"/>
      <c r="DI180" s="77"/>
      <c r="DJ180" s="77"/>
      <c r="DK180" s="77"/>
      <c r="DL180" s="77"/>
      <c r="DM180" s="77"/>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row>
    <row r="181" spans="1:142" ht="27" customHeight="1" x14ac:dyDescent="0.2">
      <c r="A181" s="28"/>
      <c r="B181" s="75"/>
      <c r="C181" s="75"/>
      <c r="D181" s="108"/>
      <c r="E181" s="108"/>
      <c r="F181" s="108"/>
      <c r="G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77"/>
      <c r="AZ181" s="77"/>
      <c r="BA181" s="77"/>
      <c r="BB181" s="77"/>
      <c r="BC181" s="77"/>
      <c r="BD181" s="77"/>
      <c r="BE181" s="77"/>
      <c r="BF181" s="77"/>
      <c r="BG181" s="77"/>
      <c r="BH181" s="77"/>
      <c r="BI181" s="77"/>
      <c r="BJ181" s="77"/>
      <c r="BK181" s="77"/>
      <c r="BL181" s="77"/>
      <c r="BM181" s="77"/>
      <c r="BN181" s="77"/>
      <c r="BO181" s="77"/>
      <c r="BP181" s="77"/>
      <c r="BQ181" s="77"/>
      <c r="BR181" s="77"/>
      <c r="BS181" s="77"/>
      <c r="BT181" s="77"/>
      <c r="BU181" s="77"/>
      <c r="BV181" s="77"/>
      <c r="BW181" s="77"/>
      <c r="BX181" s="77"/>
      <c r="BY181" s="77"/>
      <c r="BZ181" s="77"/>
      <c r="CA181" s="77"/>
      <c r="CB181" s="77"/>
      <c r="CC181" s="77"/>
      <c r="CD181" s="77"/>
      <c r="CE181" s="77"/>
      <c r="CF181" s="77"/>
      <c r="CG181" s="77"/>
      <c r="CH181" s="77"/>
      <c r="CI181" s="77"/>
      <c r="CJ181" s="77"/>
      <c r="CK181" s="77"/>
      <c r="CL181" s="77"/>
      <c r="CM181" s="77"/>
      <c r="CN181" s="77"/>
      <c r="CO181" s="77"/>
      <c r="CP181" s="77"/>
      <c r="CQ181" s="77"/>
      <c r="CR181" s="77"/>
      <c r="CS181" s="77"/>
      <c r="CT181" s="77"/>
      <c r="CU181" s="77"/>
      <c r="CV181" s="77"/>
      <c r="CW181" s="77"/>
      <c r="CX181" s="77"/>
      <c r="CY181" s="77"/>
      <c r="CZ181" s="77"/>
      <c r="DA181" s="77"/>
      <c r="DB181" s="77"/>
      <c r="DC181" s="77"/>
      <c r="DD181" s="77"/>
      <c r="DE181" s="77"/>
      <c r="DF181" s="77"/>
      <c r="DG181" s="77"/>
      <c r="DH181" s="77"/>
      <c r="DI181" s="77"/>
      <c r="DJ181" s="77"/>
      <c r="DK181" s="77"/>
      <c r="DL181" s="77"/>
      <c r="DM181" s="77"/>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row>
    <row r="182" spans="1:142" ht="27" customHeight="1" x14ac:dyDescent="0.2">
      <c r="A182" s="28"/>
      <c r="B182" s="75"/>
      <c r="C182" s="75"/>
      <c r="D182" s="108"/>
      <c r="E182" s="108"/>
      <c r="F182" s="108"/>
      <c r="G182" s="28"/>
      <c r="H182" s="75"/>
      <c r="I182" s="75"/>
      <c r="J182" s="108"/>
      <c r="K182" s="108"/>
      <c r="L182" s="10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77"/>
      <c r="AZ182" s="77"/>
      <c r="BA182" s="77"/>
      <c r="BB182" s="77"/>
      <c r="BC182" s="77"/>
      <c r="BD182" s="77"/>
      <c r="BE182" s="77"/>
      <c r="BF182" s="77"/>
      <c r="BG182" s="77"/>
      <c r="BH182" s="77"/>
      <c r="BI182" s="77"/>
      <c r="BJ182" s="77"/>
      <c r="BK182" s="77"/>
      <c r="BL182" s="77"/>
      <c r="BM182" s="77"/>
      <c r="BN182" s="77"/>
      <c r="BO182" s="77"/>
      <c r="BP182" s="77"/>
      <c r="BQ182" s="77"/>
      <c r="BR182" s="77"/>
      <c r="BS182" s="77"/>
      <c r="BT182" s="77"/>
      <c r="BU182" s="77"/>
      <c r="BV182" s="77"/>
      <c r="BW182" s="77"/>
      <c r="BX182" s="77"/>
      <c r="BY182" s="77"/>
      <c r="BZ182" s="77"/>
      <c r="CA182" s="77"/>
      <c r="CB182" s="77"/>
      <c r="CC182" s="77"/>
      <c r="CD182" s="77"/>
      <c r="CE182" s="77"/>
      <c r="CF182" s="77"/>
      <c r="CG182" s="77"/>
      <c r="CH182" s="77"/>
      <c r="CI182" s="77"/>
      <c r="CJ182" s="77"/>
      <c r="CK182" s="77"/>
      <c r="CL182" s="77"/>
      <c r="CM182" s="77"/>
      <c r="CN182" s="77"/>
      <c r="CO182" s="77"/>
      <c r="CP182" s="77"/>
      <c r="CQ182" s="77"/>
      <c r="CR182" s="77"/>
      <c r="CS182" s="77"/>
      <c r="CT182" s="77"/>
      <c r="CU182" s="77"/>
      <c r="CV182" s="77"/>
      <c r="CW182" s="77"/>
      <c r="CX182" s="77"/>
      <c r="CY182" s="77"/>
      <c r="CZ182" s="77"/>
      <c r="DA182" s="77"/>
      <c r="DB182" s="77"/>
      <c r="DC182" s="77"/>
      <c r="DD182" s="77"/>
      <c r="DE182" s="77"/>
      <c r="DF182" s="77"/>
      <c r="DG182" s="77"/>
      <c r="DH182" s="77"/>
      <c r="DI182" s="77"/>
      <c r="DJ182" s="77"/>
      <c r="DK182" s="77"/>
      <c r="DL182" s="77"/>
      <c r="DM182" s="77"/>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row>
    <row r="183" spans="1:142" ht="27" customHeight="1" x14ac:dyDescent="0.2">
      <c r="B183" s="109"/>
      <c r="C183" s="109"/>
      <c r="D183" s="109"/>
      <c r="E183" s="109"/>
      <c r="F183" s="109"/>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c r="DA183" s="22"/>
      <c r="DB183" s="22"/>
      <c r="DC183" s="22"/>
      <c r="DD183" s="22"/>
      <c r="DE183" s="22"/>
      <c r="DF183" s="22"/>
      <c r="DG183" s="22"/>
      <c r="DH183" s="22"/>
      <c r="DI183" s="22"/>
      <c r="DJ183" s="22"/>
      <c r="DK183" s="22"/>
      <c r="DL183" s="22"/>
      <c r="DM183" s="22"/>
    </row>
    <row r="184" spans="1:142" ht="27" customHeight="1" x14ac:dyDescent="0.2">
      <c r="B184" s="109"/>
      <c r="C184" s="109"/>
      <c r="D184" s="109"/>
      <c r="E184" s="109"/>
      <c r="F184" s="109"/>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c r="DA184" s="22"/>
      <c r="DB184" s="22"/>
      <c r="DC184" s="22"/>
      <c r="DD184" s="22"/>
      <c r="DE184" s="22"/>
      <c r="DF184" s="22"/>
      <c r="DG184" s="22"/>
      <c r="DH184" s="22"/>
      <c r="DI184" s="22"/>
      <c r="DJ184" s="22"/>
      <c r="DK184" s="22"/>
      <c r="DL184" s="22"/>
      <c r="DM184" s="22"/>
    </row>
    <row r="185" spans="1:142" ht="27" customHeight="1" x14ac:dyDescent="0.2">
      <c r="B185" s="83"/>
      <c r="C185" s="83"/>
      <c r="D185" s="83"/>
      <c r="E185" s="83"/>
      <c r="F185" s="83"/>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c r="DA185" s="22"/>
      <c r="DB185" s="22"/>
      <c r="DC185" s="22"/>
      <c r="DD185" s="22"/>
      <c r="DE185" s="22"/>
      <c r="DF185" s="22"/>
      <c r="DG185" s="22"/>
      <c r="DH185" s="22"/>
      <c r="DI185" s="22"/>
      <c r="DJ185" s="22"/>
      <c r="DK185" s="22"/>
      <c r="DL185" s="22"/>
      <c r="DM185" s="22"/>
    </row>
    <row r="186" spans="1:142" ht="27" customHeight="1" x14ac:dyDescent="0.2">
      <c r="B186" s="83"/>
      <c r="C186" s="83"/>
      <c r="D186" s="83"/>
      <c r="E186" s="83"/>
      <c r="F186" s="83"/>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c r="DA186" s="22"/>
      <c r="DB186" s="22"/>
      <c r="DC186" s="22"/>
      <c r="DD186" s="22"/>
      <c r="DE186" s="22"/>
      <c r="DF186" s="22"/>
      <c r="DG186" s="22"/>
      <c r="DH186" s="22"/>
      <c r="DI186" s="22"/>
      <c r="DJ186" s="22"/>
      <c r="DK186" s="22"/>
      <c r="DL186" s="22"/>
      <c r="DM186" s="22"/>
    </row>
    <row r="187" spans="1:142" ht="27" customHeight="1" x14ac:dyDescent="0.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c r="DA187" s="22"/>
      <c r="DB187" s="22"/>
      <c r="DC187" s="22"/>
      <c r="DD187" s="22"/>
      <c r="DE187" s="22"/>
      <c r="DF187" s="22"/>
      <c r="DG187" s="22"/>
      <c r="DH187" s="22"/>
      <c r="DI187" s="22"/>
      <c r="DJ187" s="22"/>
      <c r="DK187" s="22"/>
      <c r="DL187" s="22"/>
      <c r="DM187" s="22"/>
    </row>
    <row r="188" spans="1:142" ht="27" customHeight="1" x14ac:dyDescent="0.2">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c r="DA188" s="22"/>
      <c r="DB188" s="22"/>
      <c r="DC188" s="22"/>
      <c r="DD188" s="22"/>
      <c r="DE188" s="22"/>
      <c r="DF188" s="22"/>
      <c r="DG188" s="22"/>
      <c r="DH188" s="22"/>
      <c r="DI188" s="22"/>
      <c r="DJ188" s="22"/>
      <c r="DK188" s="22"/>
      <c r="DL188" s="22"/>
      <c r="DM188" s="22"/>
    </row>
    <row r="189" spans="1:142" ht="27" customHeight="1" x14ac:dyDescent="0.2">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c r="DA189" s="22"/>
      <c r="DB189" s="22"/>
      <c r="DC189" s="22"/>
      <c r="DD189" s="22"/>
      <c r="DE189" s="22"/>
      <c r="DF189" s="22"/>
      <c r="DG189" s="22"/>
      <c r="DH189" s="22"/>
      <c r="DI189" s="22"/>
      <c r="DJ189" s="22"/>
      <c r="DK189" s="22"/>
      <c r="DL189" s="22"/>
      <c r="DM189" s="22"/>
    </row>
    <row r="190" spans="1:142" ht="27" customHeight="1" x14ac:dyDescent="0.2">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c r="DA190" s="22"/>
      <c r="DB190" s="22"/>
      <c r="DC190" s="22"/>
      <c r="DD190" s="22"/>
      <c r="DE190" s="22"/>
      <c r="DF190" s="22"/>
      <c r="DG190" s="22"/>
      <c r="DH190" s="22"/>
      <c r="DI190" s="22"/>
      <c r="DJ190" s="22"/>
      <c r="DK190" s="22"/>
      <c r="DL190" s="22"/>
      <c r="DM190" s="22"/>
    </row>
    <row r="191" spans="1:142" ht="27" customHeight="1" x14ac:dyDescent="0.2">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c r="DA191" s="22"/>
      <c r="DB191" s="22"/>
      <c r="DC191" s="22"/>
      <c r="DD191" s="22"/>
      <c r="DE191" s="22"/>
      <c r="DF191" s="22"/>
      <c r="DG191" s="22"/>
      <c r="DH191" s="22"/>
      <c r="DI191" s="22"/>
      <c r="DJ191" s="22"/>
      <c r="DK191" s="22"/>
      <c r="DL191" s="22"/>
      <c r="DM191" s="22"/>
    </row>
    <row r="192" spans="1:142" ht="27" customHeight="1" x14ac:dyDescent="0.2">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c r="DA192" s="22"/>
      <c r="DB192" s="22"/>
      <c r="DC192" s="22"/>
      <c r="DD192" s="22"/>
      <c r="DE192" s="22"/>
      <c r="DF192" s="22"/>
      <c r="DG192" s="22"/>
      <c r="DH192" s="22"/>
      <c r="DI192" s="22"/>
      <c r="DJ192" s="22"/>
      <c r="DK192" s="22"/>
      <c r="DL192" s="22"/>
      <c r="DM192" s="22"/>
    </row>
    <row r="193" spans="1:117" ht="27" customHeight="1" x14ac:dyDescent="0.2">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c r="DA193" s="22"/>
      <c r="DB193" s="22"/>
      <c r="DC193" s="22"/>
      <c r="DD193" s="22"/>
      <c r="DE193" s="22"/>
      <c r="DF193" s="22"/>
      <c r="DG193" s="22"/>
      <c r="DH193" s="22"/>
      <c r="DI193" s="22"/>
      <c r="DJ193" s="22"/>
      <c r="DK193" s="22"/>
      <c r="DL193" s="22"/>
      <c r="DM193" s="22"/>
    </row>
    <row r="194" spans="1:117" ht="27" customHeight="1" x14ac:dyDescent="0.2">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c r="DA194" s="22"/>
      <c r="DB194" s="22"/>
      <c r="DC194" s="22"/>
      <c r="DD194" s="22"/>
      <c r="DE194" s="22"/>
      <c r="DF194" s="22"/>
      <c r="DG194" s="22"/>
      <c r="DH194" s="22"/>
      <c r="DI194" s="22"/>
      <c r="DJ194" s="22"/>
      <c r="DK194" s="22"/>
      <c r="DL194" s="22"/>
      <c r="DM194" s="22"/>
    </row>
    <row r="195" spans="1:117" ht="27" customHeight="1" x14ac:dyDescent="0.2">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c r="DA195" s="22"/>
      <c r="DB195" s="22"/>
      <c r="DC195" s="22"/>
      <c r="DD195" s="22"/>
      <c r="DE195" s="22"/>
      <c r="DF195" s="22"/>
      <c r="DG195" s="22"/>
      <c r="DH195" s="22"/>
      <c r="DI195" s="22"/>
      <c r="DJ195" s="22"/>
      <c r="DK195" s="22"/>
      <c r="DL195" s="22"/>
      <c r="DM195" s="22"/>
    </row>
    <row r="196" spans="1:117" ht="27" customHeight="1" x14ac:dyDescent="0.2">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c r="DA196" s="22"/>
      <c r="DB196" s="22"/>
      <c r="DC196" s="22"/>
      <c r="DD196" s="22"/>
      <c r="DE196" s="22"/>
      <c r="DF196" s="22"/>
      <c r="DG196" s="22"/>
      <c r="DH196" s="22"/>
      <c r="DI196" s="22"/>
      <c r="DJ196" s="22"/>
      <c r="DK196" s="22"/>
      <c r="DL196" s="22"/>
      <c r="DM196" s="22"/>
    </row>
    <row r="197" spans="1:117" ht="27" customHeight="1" x14ac:dyDescent="0.2">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c r="DA197" s="22"/>
      <c r="DB197" s="22"/>
      <c r="DC197" s="22"/>
      <c r="DD197" s="22"/>
      <c r="DE197" s="22"/>
      <c r="DF197" s="22"/>
      <c r="DG197" s="22"/>
      <c r="DH197" s="22"/>
      <c r="DI197" s="22"/>
      <c r="DJ197" s="22"/>
      <c r="DK197" s="22"/>
      <c r="DL197" s="22"/>
      <c r="DM197" s="22"/>
    </row>
    <row r="198" spans="1:117" ht="27" customHeight="1" x14ac:dyDescent="0.2">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c r="DA198" s="22"/>
      <c r="DB198" s="22"/>
      <c r="DC198" s="22"/>
      <c r="DD198" s="22"/>
      <c r="DE198" s="22"/>
      <c r="DF198" s="22"/>
      <c r="DG198" s="22"/>
      <c r="DH198" s="22"/>
      <c r="DI198" s="22"/>
      <c r="DJ198" s="22"/>
      <c r="DK198" s="22"/>
      <c r="DL198" s="22"/>
      <c r="DM198" s="22"/>
    </row>
    <row r="199" spans="1:117" ht="27" customHeight="1" x14ac:dyDescent="0.2">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c r="DA199" s="22"/>
      <c r="DB199" s="22"/>
      <c r="DC199" s="22"/>
      <c r="DD199" s="22"/>
      <c r="DE199" s="22"/>
      <c r="DF199" s="22"/>
      <c r="DG199" s="22"/>
      <c r="DH199" s="22"/>
      <c r="DI199" s="22"/>
      <c r="DJ199" s="22"/>
      <c r="DK199" s="22"/>
      <c r="DL199" s="22"/>
      <c r="DM199" s="22"/>
    </row>
    <row r="200" spans="1:117" ht="27" customHeight="1" x14ac:dyDescent="0.2">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c r="DA200" s="22"/>
      <c r="DB200" s="22"/>
      <c r="DC200" s="22"/>
      <c r="DD200" s="22"/>
      <c r="DE200" s="22"/>
      <c r="DF200" s="22"/>
      <c r="DG200" s="22"/>
      <c r="DH200" s="22"/>
      <c r="DI200" s="22"/>
      <c r="DJ200" s="22"/>
      <c r="DK200" s="22"/>
      <c r="DL200" s="22"/>
      <c r="DM200" s="22"/>
    </row>
    <row r="201" spans="1:117" ht="27" customHeight="1" x14ac:dyDescent="0.2">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c r="AN201" s="28"/>
      <c r="AO201" s="28"/>
      <c r="AP201" s="28"/>
      <c r="AQ201" s="28"/>
      <c r="AR201" s="28"/>
      <c r="AS201" s="28"/>
      <c r="AT201" s="28"/>
      <c r="AU201" s="28"/>
      <c r="AV201" s="28"/>
      <c r="AW201" s="28"/>
      <c r="AX201" s="28"/>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c r="DA201" s="22"/>
      <c r="DB201" s="22"/>
      <c r="DC201" s="22"/>
      <c r="DD201" s="22"/>
      <c r="DE201" s="22"/>
      <c r="DF201" s="22"/>
      <c r="DG201" s="22"/>
      <c r="DH201" s="22"/>
      <c r="DI201" s="22"/>
      <c r="DJ201" s="22"/>
      <c r="DK201" s="22"/>
      <c r="DL201" s="22"/>
      <c r="DM201" s="22"/>
    </row>
    <row r="202" spans="1:117" ht="27" customHeight="1" x14ac:dyDescent="0.2">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c r="AJ202" s="28"/>
      <c r="AK202" s="28"/>
      <c r="AL202" s="28"/>
      <c r="AM202" s="28"/>
      <c r="AN202" s="28"/>
      <c r="AO202" s="28"/>
      <c r="AP202" s="28"/>
      <c r="AQ202" s="28"/>
      <c r="AR202" s="28"/>
      <c r="AS202" s="28"/>
      <c r="AT202" s="28"/>
      <c r="AU202" s="28"/>
      <c r="AV202" s="28"/>
      <c r="AW202" s="28"/>
      <c r="AX202" s="28"/>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c r="DA202" s="22"/>
      <c r="DB202" s="22"/>
      <c r="DC202" s="22"/>
      <c r="DD202" s="22"/>
      <c r="DE202" s="22"/>
      <c r="DF202" s="22"/>
      <c r="DG202" s="22"/>
      <c r="DH202" s="22"/>
      <c r="DI202" s="22"/>
      <c r="DJ202" s="22"/>
      <c r="DK202" s="22"/>
      <c r="DL202" s="22"/>
      <c r="DM202" s="22"/>
    </row>
    <row r="203" spans="1:117" ht="27" customHeight="1" x14ac:dyDescent="0.2">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c r="AI203" s="28"/>
      <c r="AJ203" s="28"/>
      <c r="AK203" s="28"/>
      <c r="AL203" s="28"/>
      <c r="AM203" s="28"/>
      <c r="AN203" s="28"/>
      <c r="AO203" s="28"/>
      <c r="AP203" s="28"/>
      <c r="AQ203" s="28"/>
      <c r="AR203" s="28"/>
      <c r="AS203" s="28"/>
      <c r="AT203" s="28"/>
      <c r="AU203" s="28"/>
      <c r="AV203" s="28"/>
      <c r="AW203" s="28"/>
      <c r="AX203" s="28"/>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c r="DA203" s="22"/>
      <c r="DB203" s="22"/>
      <c r="DC203" s="22"/>
      <c r="DD203" s="22"/>
      <c r="DE203" s="22"/>
      <c r="DF203" s="22"/>
      <c r="DG203" s="22"/>
      <c r="DH203" s="22"/>
      <c r="DI203" s="22"/>
      <c r="DJ203" s="22"/>
      <c r="DK203" s="22"/>
      <c r="DL203" s="22"/>
      <c r="DM203" s="22"/>
    </row>
    <row r="204" spans="1:117" ht="27" customHeight="1" x14ac:dyDescent="0.2">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c r="AN204" s="28"/>
      <c r="AO204" s="28"/>
      <c r="AP204" s="28"/>
      <c r="AQ204" s="28"/>
      <c r="AR204" s="28"/>
      <c r="AS204" s="28"/>
      <c r="AT204" s="28"/>
      <c r="AU204" s="28"/>
      <c r="AV204" s="28"/>
      <c r="AW204" s="28"/>
      <c r="AX204" s="28"/>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c r="DA204" s="22"/>
      <c r="DB204" s="22"/>
      <c r="DC204" s="22"/>
      <c r="DD204" s="22"/>
      <c r="DE204" s="22"/>
      <c r="DF204" s="22"/>
      <c r="DG204" s="22"/>
      <c r="DH204" s="22"/>
      <c r="DI204" s="22"/>
      <c r="DJ204" s="22"/>
      <c r="DK204" s="22"/>
      <c r="DL204" s="22"/>
      <c r="DM204" s="22"/>
    </row>
    <row r="205" spans="1:117" ht="27" customHeight="1" x14ac:dyDescent="0.2">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8"/>
      <c r="AJ205" s="28"/>
      <c r="AK205" s="28"/>
      <c r="AL205" s="28"/>
      <c r="AM205" s="28"/>
      <c r="AN205" s="28"/>
      <c r="AO205" s="28"/>
      <c r="AP205" s="28"/>
      <c r="AQ205" s="28"/>
      <c r="AR205" s="28"/>
      <c r="AS205" s="28"/>
      <c r="AT205" s="28"/>
      <c r="AU205" s="28"/>
      <c r="AV205" s="28"/>
      <c r="AW205" s="28"/>
      <c r="AX205" s="28"/>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c r="DA205" s="22"/>
      <c r="DB205" s="22"/>
      <c r="DC205" s="22"/>
      <c r="DD205" s="22"/>
      <c r="DE205" s="22"/>
      <c r="DF205" s="22"/>
      <c r="DG205" s="22"/>
      <c r="DH205" s="22"/>
      <c r="DI205" s="22"/>
      <c r="DJ205" s="22"/>
      <c r="DK205" s="22"/>
      <c r="DL205" s="22"/>
      <c r="DM205" s="22"/>
    </row>
    <row r="206" spans="1:117" ht="27" customHeight="1" x14ac:dyDescent="0.2">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c r="AJ206" s="28"/>
      <c r="AK206" s="28"/>
      <c r="AL206" s="28"/>
      <c r="AM206" s="28"/>
      <c r="AN206" s="28"/>
      <c r="AO206" s="28"/>
      <c r="AP206" s="28"/>
      <c r="AQ206" s="28"/>
      <c r="AR206" s="28"/>
      <c r="AS206" s="28"/>
      <c r="AT206" s="28"/>
      <c r="AU206" s="28"/>
      <c r="AV206" s="28"/>
      <c r="AW206" s="28"/>
      <c r="AX206" s="28"/>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c r="DA206" s="22"/>
      <c r="DB206" s="22"/>
      <c r="DC206" s="22"/>
      <c r="DD206" s="22"/>
      <c r="DE206" s="22"/>
      <c r="DF206" s="22"/>
      <c r="DG206" s="22"/>
      <c r="DH206" s="22"/>
      <c r="DI206" s="22"/>
      <c r="DJ206" s="22"/>
      <c r="DK206" s="22"/>
      <c r="DL206" s="22"/>
      <c r="DM206" s="22"/>
    </row>
    <row r="207" spans="1:117" ht="27" customHeight="1" x14ac:dyDescent="0.2">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c r="AK207" s="28"/>
      <c r="AL207" s="28"/>
      <c r="AM207" s="28"/>
      <c r="AN207" s="28"/>
      <c r="AO207" s="28"/>
      <c r="AP207" s="28"/>
      <c r="AQ207" s="28"/>
      <c r="AR207" s="28"/>
      <c r="AS207" s="28"/>
      <c r="AT207" s="28"/>
      <c r="AU207" s="28"/>
      <c r="AV207" s="28"/>
      <c r="AW207" s="28"/>
      <c r="AX207" s="28"/>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c r="DA207" s="22"/>
      <c r="DB207" s="22"/>
      <c r="DC207" s="22"/>
      <c r="DD207" s="22"/>
      <c r="DE207" s="22"/>
      <c r="DF207" s="22"/>
      <c r="DG207" s="22"/>
      <c r="DH207" s="22"/>
      <c r="DI207" s="22"/>
      <c r="DJ207" s="22"/>
      <c r="DK207" s="22"/>
      <c r="DL207" s="22"/>
      <c r="DM207" s="22"/>
    </row>
    <row r="208" spans="1:117" ht="27" customHeight="1" x14ac:dyDescent="0.2">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c r="DA208" s="22"/>
      <c r="DB208" s="22"/>
      <c r="DC208" s="22"/>
      <c r="DD208" s="22"/>
      <c r="DE208" s="22"/>
      <c r="DF208" s="22"/>
      <c r="DG208" s="22"/>
      <c r="DH208" s="22"/>
      <c r="DI208" s="22"/>
      <c r="DJ208" s="22"/>
      <c r="DK208" s="22"/>
      <c r="DL208" s="22"/>
      <c r="DM208" s="22"/>
    </row>
    <row r="209" spans="1:117" ht="27" customHeight="1" x14ac:dyDescent="0.2">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c r="AJ209" s="28"/>
      <c r="AK209" s="28"/>
      <c r="AL209" s="28"/>
      <c r="AM209" s="28"/>
      <c r="AN209" s="28"/>
      <c r="AO209" s="28"/>
      <c r="AP209" s="28"/>
      <c r="AQ209" s="28"/>
      <c r="AR209" s="28"/>
      <c r="AS209" s="28"/>
      <c r="AT209" s="28"/>
      <c r="AU209" s="28"/>
      <c r="AV209" s="28"/>
      <c r="AW209" s="28"/>
      <c r="AX209" s="28"/>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c r="DA209" s="22"/>
      <c r="DB209" s="22"/>
      <c r="DC209" s="22"/>
      <c r="DD209" s="22"/>
      <c r="DE209" s="22"/>
      <c r="DF209" s="22"/>
      <c r="DG209" s="22"/>
      <c r="DH209" s="22"/>
      <c r="DI209" s="22"/>
      <c r="DJ209" s="22"/>
      <c r="DK209" s="22"/>
      <c r="DL209" s="22"/>
      <c r="DM209" s="22"/>
    </row>
    <row r="210" spans="1:117" ht="27" customHeight="1" x14ac:dyDescent="0.2">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c r="AU210" s="28"/>
      <c r="AV210" s="28"/>
      <c r="AW210" s="28"/>
      <c r="AX210" s="28"/>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c r="DA210" s="22"/>
      <c r="DB210" s="22"/>
      <c r="DC210" s="22"/>
      <c r="DD210" s="22"/>
      <c r="DE210" s="22"/>
      <c r="DF210" s="22"/>
      <c r="DG210" s="22"/>
      <c r="DH210" s="22"/>
      <c r="DI210" s="22"/>
      <c r="DJ210" s="22"/>
      <c r="DK210" s="22"/>
      <c r="DL210" s="22"/>
      <c r="DM210" s="22"/>
    </row>
    <row r="211" spans="1:117" ht="27" customHeight="1" x14ac:dyDescent="0.2">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c r="AJ211" s="28"/>
      <c r="AK211" s="28"/>
      <c r="AL211" s="28"/>
      <c r="AM211" s="28"/>
      <c r="AN211" s="28"/>
      <c r="AO211" s="28"/>
      <c r="AP211" s="28"/>
      <c r="AQ211" s="28"/>
      <c r="AR211" s="28"/>
      <c r="AS211" s="28"/>
      <c r="AT211" s="28"/>
      <c r="AU211" s="28"/>
      <c r="AV211" s="28"/>
      <c r="AW211" s="28"/>
      <c r="AX211" s="28"/>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c r="DA211" s="22"/>
      <c r="DB211" s="22"/>
      <c r="DC211" s="22"/>
      <c r="DD211" s="22"/>
      <c r="DE211" s="22"/>
      <c r="DF211" s="22"/>
      <c r="DG211" s="22"/>
      <c r="DH211" s="22"/>
      <c r="DI211" s="22"/>
      <c r="DJ211" s="22"/>
      <c r="DK211" s="22"/>
      <c r="DL211" s="22"/>
      <c r="DM211" s="22"/>
    </row>
    <row r="212" spans="1:117" ht="27" customHeight="1" x14ac:dyDescent="0.2">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c r="AP212" s="28"/>
      <c r="AQ212" s="28"/>
      <c r="AR212" s="28"/>
      <c r="AS212" s="28"/>
      <c r="AT212" s="28"/>
      <c r="AU212" s="28"/>
      <c r="AV212" s="28"/>
      <c r="AW212" s="28"/>
      <c r="AX212" s="28"/>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c r="DA212" s="22"/>
      <c r="DB212" s="22"/>
      <c r="DC212" s="22"/>
      <c r="DD212" s="22"/>
      <c r="DE212" s="22"/>
      <c r="DF212" s="22"/>
      <c r="DG212" s="22"/>
      <c r="DH212" s="22"/>
      <c r="DI212" s="22"/>
      <c r="DJ212" s="22"/>
      <c r="DK212" s="22"/>
      <c r="DL212" s="22"/>
      <c r="DM212" s="22"/>
    </row>
    <row r="213" spans="1:117" ht="27" customHeight="1" x14ac:dyDescent="0.2">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c r="AI213" s="28"/>
      <c r="AJ213" s="28"/>
      <c r="AK213" s="28"/>
      <c r="AL213" s="28"/>
      <c r="AM213" s="28"/>
      <c r="AN213" s="28"/>
      <c r="AO213" s="28"/>
      <c r="AP213" s="28"/>
      <c r="AQ213" s="28"/>
      <c r="AR213" s="28"/>
      <c r="AS213" s="28"/>
      <c r="AT213" s="28"/>
      <c r="AU213" s="28"/>
      <c r="AV213" s="28"/>
      <c r="AW213" s="28"/>
      <c r="AX213" s="28"/>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c r="DA213" s="22"/>
      <c r="DB213" s="22"/>
      <c r="DC213" s="22"/>
      <c r="DD213" s="22"/>
      <c r="DE213" s="22"/>
      <c r="DF213" s="22"/>
      <c r="DG213" s="22"/>
      <c r="DH213" s="22"/>
      <c r="DI213" s="22"/>
      <c r="DJ213" s="22"/>
      <c r="DK213" s="22"/>
      <c r="DL213" s="22"/>
      <c r="DM213" s="22"/>
    </row>
    <row r="214" spans="1:117" ht="27" customHeight="1" x14ac:dyDescent="0.2">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c r="AJ214" s="28"/>
      <c r="AK214" s="28"/>
      <c r="AL214" s="28"/>
      <c r="AM214" s="28"/>
      <c r="AN214" s="28"/>
      <c r="AO214" s="28"/>
      <c r="AP214" s="28"/>
      <c r="AQ214" s="28"/>
      <c r="AR214" s="28"/>
      <c r="AS214" s="28"/>
      <c r="AT214" s="28"/>
      <c r="AU214" s="28"/>
      <c r="AV214" s="28"/>
      <c r="AW214" s="28"/>
      <c r="AX214" s="28"/>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c r="DA214" s="22"/>
      <c r="DB214" s="22"/>
      <c r="DC214" s="22"/>
      <c r="DD214" s="22"/>
      <c r="DE214" s="22"/>
      <c r="DF214" s="22"/>
      <c r="DG214" s="22"/>
      <c r="DH214" s="22"/>
      <c r="DI214" s="22"/>
      <c r="DJ214" s="22"/>
      <c r="DK214" s="22"/>
      <c r="DL214" s="22"/>
      <c r="DM214" s="22"/>
    </row>
    <row r="215" spans="1:117" ht="27" customHeight="1" x14ac:dyDescent="0.2">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8"/>
      <c r="AJ215" s="28"/>
      <c r="AK215" s="28"/>
      <c r="AL215" s="28"/>
      <c r="AM215" s="28"/>
      <c r="AN215" s="28"/>
      <c r="AO215" s="28"/>
      <c r="AP215" s="28"/>
      <c r="AQ215" s="28"/>
      <c r="AR215" s="28"/>
      <c r="AS215" s="28"/>
      <c r="AT215" s="28"/>
      <c r="AU215" s="28"/>
      <c r="AV215" s="28"/>
      <c r="AW215" s="28"/>
      <c r="AX215" s="28"/>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c r="DA215" s="22"/>
      <c r="DB215" s="22"/>
      <c r="DC215" s="22"/>
      <c r="DD215" s="22"/>
      <c r="DE215" s="22"/>
      <c r="DF215" s="22"/>
      <c r="DG215" s="22"/>
      <c r="DH215" s="22"/>
      <c r="DI215" s="22"/>
      <c r="DJ215" s="22"/>
      <c r="DK215" s="22"/>
      <c r="DL215" s="22"/>
      <c r="DM215" s="22"/>
    </row>
    <row r="216" spans="1:117" ht="27" customHeight="1" x14ac:dyDescent="0.2">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c r="AJ216" s="28"/>
      <c r="AK216" s="28"/>
      <c r="AL216" s="28"/>
      <c r="AM216" s="28"/>
      <c r="AN216" s="28"/>
      <c r="AO216" s="28"/>
      <c r="AP216" s="28"/>
      <c r="AQ216" s="28"/>
      <c r="AR216" s="28"/>
      <c r="AS216" s="28"/>
      <c r="AT216" s="28"/>
      <c r="AU216" s="28"/>
      <c r="AV216" s="28"/>
      <c r="AW216" s="28"/>
      <c r="AX216" s="28"/>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c r="DA216" s="22"/>
      <c r="DB216" s="22"/>
      <c r="DC216" s="22"/>
      <c r="DD216" s="22"/>
      <c r="DE216" s="22"/>
      <c r="DF216" s="22"/>
      <c r="DG216" s="22"/>
      <c r="DH216" s="22"/>
      <c r="DI216" s="22"/>
      <c r="DJ216" s="22"/>
      <c r="DK216" s="22"/>
      <c r="DL216" s="22"/>
      <c r="DM216" s="22"/>
    </row>
    <row r="217" spans="1:117" ht="27" customHeight="1" x14ac:dyDescent="0.2">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c r="DA217" s="22"/>
      <c r="DB217" s="22"/>
      <c r="DC217" s="22"/>
      <c r="DD217" s="22"/>
      <c r="DE217" s="22"/>
      <c r="DF217" s="22"/>
      <c r="DG217" s="22"/>
      <c r="DH217" s="22"/>
      <c r="DI217" s="22"/>
      <c r="DJ217" s="22"/>
      <c r="DK217" s="22"/>
      <c r="DL217" s="22"/>
      <c r="DM217" s="22"/>
    </row>
    <row r="218" spans="1:117" ht="27" customHeight="1" x14ac:dyDescent="0.2">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c r="AJ218" s="28"/>
      <c r="AK218" s="28"/>
      <c r="AL218" s="28"/>
      <c r="AM218" s="28"/>
      <c r="AN218" s="28"/>
      <c r="AO218" s="28"/>
      <c r="AP218" s="28"/>
      <c r="AQ218" s="28"/>
      <c r="AR218" s="28"/>
      <c r="AS218" s="28"/>
      <c r="AT218" s="28"/>
      <c r="AU218" s="28"/>
      <c r="AV218" s="28"/>
      <c r="AW218" s="28"/>
      <c r="AX218" s="28"/>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c r="DA218" s="22"/>
      <c r="DB218" s="22"/>
      <c r="DC218" s="22"/>
      <c r="DD218" s="22"/>
      <c r="DE218" s="22"/>
      <c r="DF218" s="22"/>
      <c r="DG218" s="22"/>
      <c r="DH218" s="22"/>
      <c r="DI218" s="22"/>
      <c r="DJ218" s="22"/>
      <c r="DK218" s="22"/>
      <c r="DL218" s="22"/>
      <c r="DM218" s="22"/>
    </row>
    <row r="219" spans="1:117" ht="27" customHeight="1" x14ac:dyDescent="0.2">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c r="DA219" s="22"/>
      <c r="DB219" s="22"/>
      <c r="DC219" s="22"/>
      <c r="DD219" s="22"/>
      <c r="DE219" s="22"/>
      <c r="DF219" s="22"/>
      <c r="DG219" s="22"/>
      <c r="DH219" s="22"/>
      <c r="DI219" s="22"/>
      <c r="DJ219" s="22"/>
      <c r="DK219" s="22"/>
      <c r="DL219" s="22"/>
      <c r="DM219" s="22"/>
    </row>
    <row r="220" spans="1:117" ht="27" customHeight="1" x14ac:dyDescent="0.2">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c r="AJ220" s="28"/>
      <c r="AK220" s="28"/>
      <c r="AL220" s="28"/>
      <c r="AM220" s="28"/>
      <c r="AN220" s="28"/>
      <c r="AO220" s="28"/>
      <c r="AP220" s="28"/>
      <c r="AQ220" s="28"/>
      <c r="AR220" s="28"/>
      <c r="AS220" s="28"/>
      <c r="AT220" s="28"/>
      <c r="AU220" s="28"/>
      <c r="AV220" s="28"/>
      <c r="AW220" s="28"/>
      <c r="AX220" s="28"/>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c r="DA220" s="22"/>
      <c r="DB220" s="22"/>
      <c r="DC220" s="22"/>
      <c r="DD220" s="22"/>
      <c r="DE220" s="22"/>
      <c r="DF220" s="22"/>
      <c r="DG220" s="22"/>
      <c r="DH220" s="22"/>
      <c r="DI220" s="22"/>
      <c r="DJ220" s="22"/>
      <c r="DK220" s="22"/>
      <c r="DL220" s="22"/>
      <c r="DM220" s="22"/>
    </row>
    <row r="221" spans="1:117" ht="27" customHeight="1" x14ac:dyDescent="0.2">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c r="AJ221" s="28"/>
      <c r="AK221" s="28"/>
      <c r="AL221" s="28"/>
      <c r="AM221" s="28"/>
      <c r="AN221" s="28"/>
      <c r="AO221" s="28"/>
      <c r="AP221" s="28"/>
      <c r="AQ221" s="28"/>
      <c r="AR221" s="28"/>
      <c r="AS221" s="28"/>
      <c r="AT221" s="28"/>
      <c r="AU221" s="28"/>
      <c r="AV221" s="28"/>
      <c r="AW221" s="28"/>
      <c r="AX221" s="28"/>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c r="DA221" s="22"/>
      <c r="DB221" s="22"/>
      <c r="DC221" s="22"/>
      <c r="DD221" s="22"/>
      <c r="DE221" s="22"/>
      <c r="DF221" s="22"/>
      <c r="DG221" s="22"/>
      <c r="DH221" s="22"/>
      <c r="DI221" s="22"/>
      <c r="DJ221" s="22"/>
      <c r="DK221" s="22"/>
      <c r="DL221" s="22"/>
      <c r="DM221" s="22"/>
    </row>
    <row r="222" spans="1:117" ht="27" customHeight="1" x14ac:dyDescent="0.2">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c r="DA222" s="22"/>
      <c r="DB222" s="22"/>
      <c r="DC222" s="22"/>
      <c r="DD222" s="22"/>
      <c r="DE222" s="22"/>
      <c r="DF222" s="22"/>
      <c r="DG222" s="22"/>
      <c r="DH222" s="22"/>
      <c r="DI222" s="22"/>
      <c r="DJ222" s="22"/>
      <c r="DK222" s="22"/>
      <c r="DL222" s="22"/>
      <c r="DM222" s="22"/>
    </row>
    <row r="223" spans="1:117" ht="27" customHeight="1" x14ac:dyDescent="0.2">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c r="AJ223" s="28"/>
      <c r="AK223" s="28"/>
      <c r="AL223" s="28"/>
      <c r="AM223" s="28"/>
      <c r="AN223" s="28"/>
      <c r="AO223" s="28"/>
      <c r="AP223" s="28"/>
      <c r="AQ223" s="28"/>
      <c r="AR223" s="28"/>
      <c r="AS223" s="28"/>
      <c r="AT223" s="28"/>
      <c r="AU223" s="28"/>
      <c r="AV223" s="28"/>
      <c r="AW223" s="28"/>
      <c r="AX223" s="28"/>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c r="DA223" s="22"/>
      <c r="DB223" s="22"/>
      <c r="DC223" s="22"/>
      <c r="DD223" s="22"/>
      <c r="DE223" s="22"/>
      <c r="DF223" s="22"/>
      <c r="DG223" s="22"/>
      <c r="DH223" s="22"/>
      <c r="DI223" s="22"/>
      <c r="DJ223" s="22"/>
      <c r="DK223" s="22"/>
      <c r="DL223" s="22"/>
      <c r="DM223" s="22"/>
    </row>
    <row r="224" spans="1:117" ht="27" customHeight="1" x14ac:dyDescent="0.2">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c r="AJ224" s="28"/>
      <c r="AK224" s="28"/>
      <c r="AL224" s="28"/>
      <c r="AM224" s="28"/>
      <c r="AN224" s="28"/>
      <c r="AO224" s="28"/>
      <c r="AP224" s="28"/>
      <c r="AQ224" s="28"/>
      <c r="AR224" s="28"/>
      <c r="AS224" s="28"/>
      <c r="AT224" s="28"/>
      <c r="AU224" s="28"/>
      <c r="AV224" s="28"/>
      <c r="AW224" s="28"/>
      <c r="AX224" s="28"/>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c r="DA224" s="22"/>
      <c r="DB224" s="22"/>
      <c r="DC224" s="22"/>
      <c r="DD224" s="22"/>
      <c r="DE224" s="22"/>
      <c r="DF224" s="22"/>
      <c r="DG224" s="22"/>
      <c r="DH224" s="22"/>
      <c r="DI224" s="22"/>
      <c r="DJ224" s="22"/>
      <c r="DK224" s="22"/>
      <c r="DL224" s="22"/>
      <c r="DM224" s="22"/>
    </row>
    <row r="225" spans="1:117" ht="27" customHeight="1" x14ac:dyDescent="0.2">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c r="AI225" s="28"/>
      <c r="AJ225" s="28"/>
      <c r="AK225" s="28"/>
      <c r="AL225" s="28"/>
      <c r="AM225" s="28"/>
      <c r="AN225" s="28"/>
      <c r="AO225" s="28"/>
      <c r="AP225" s="28"/>
      <c r="AQ225" s="28"/>
      <c r="AR225" s="28"/>
      <c r="AS225" s="28"/>
      <c r="AT225" s="28"/>
      <c r="AU225" s="28"/>
      <c r="AV225" s="28"/>
      <c r="AW225" s="28"/>
      <c r="AX225" s="28"/>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c r="DA225" s="22"/>
      <c r="DB225" s="22"/>
      <c r="DC225" s="22"/>
      <c r="DD225" s="22"/>
      <c r="DE225" s="22"/>
      <c r="DF225" s="22"/>
      <c r="DG225" s="22"/>
      <c r="DH225" s="22"/>
      <c r="DI225" s="22"/>
      <c r="DJ225" s="22"/>
      <c r="DK225" s="22"/>
      <c r="DL225" s="22"/>
      <c r="DM225" s="22"/>
    </row>
    <row r="226" spans="1:117" ht="27" customHeight="1" x14ac:dyDescent="0.2">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c r="DA226" s="22"/>
      <c r="DB226" s="22"/>
      <c r="DC226" s="22"/>
      <c r="DD226" s="22"/>
      <c r="DE226" s="22"/>
      <c r="DF226" s="22"/>
      <c r="DG226" s="22"/>
      <c r="DH226" s="22"/>
      <c r="DI226" s="22"/>
      <c r="DJ226" s="22"/>
      <c r="DK226" s="22"/>
      <c r="DL226" s="22"/>
      <c r="DM226" s="22"/>
    </row>
    <row r="227" spans="1:117" ht="27" customHeight="1" x14ac:dyDescent="0.2">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c r="AJ227" s="28"/>
      <c r="AK227" s="28"/>
      <c r="AL227" s="28"/>
      <c r="AM227" s="28"/>
      <c r="AN227" s="28"/>
      <c r="AO227" s="28"/>
      <c r="AP227" s="28"/>
      <c r="AQ227" s="28"/>
      <c r="AR227" s="28"/>
      <c r="AS227" s="28"/>
      <c r="AT227" s="28"/>
      <c r="AU227" s="28"/>
      <c r="AV227" s="28"/>
      <c r="AW227" s="28"/>
      <c r="AX227" s="28"/>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c r="DA227" s="22"/>
      <c r="DB227" s="22"/>
      <c r="DC227" s="22"/>
      <c r="DD227" s="22"/>
      <c r="DE227" s="22"/>
      <c r="DF227" s="22"/>
      <c r="DG227" s="22"/>
      <c r="DH227" s="22"/>
      <c r="DI227" s="22"/>
      <c r="DJ227" s="22"/>
      <c r="DK227" s="22"/>
      <c r="DL227" s="22"/>
      <c r="DM227" s="22"/>
    </row>
    <row r="228" spans="1:117" ht="27" customHeight="1" x14ac:dyDescent="0.2">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c r="AP228" s="28"/>
      <c r="AQ228" s="28"/>
      <c r="AR228" s="28"/>
      <c r="AS228" s="28"/>
      <c r="AT228" s="28"/>
      <c r="AU228" s="28"/>
      <c r="AV228" s="28"/>
      <c r="AW228" s="28"/>
      <c r="AX228" s="28"/>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c r="DA228" s="22"/>
      <c r="DB228" s="22"/>
      <c r="DC228" s="22"/>
      <c r="DD228" s="22"/>
      <c r="DE228" s="22"/>
      <c r="DF228" s="22"/>
      <c r="DG228" s="22"/>
      <c r="DH228" s="22"/>
      <c r="DI228" s="22"/>
      <c r="DJ228" s="22"/>
      <c r="DK228" s="22"/>
      <c r="DL228" s="22"/>
      <c r="DM228" s="22"/>
    </row>
    <row r="229" spans="1:117" ht="27" customHeight="1" x14ac:dyDescent="0.2">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c r="AI229" s="28"/>
      <c r="AJ229" s="28"/>
      <c r="AK229" s="28"/>
      <c r="AL229" s="28"/>
      <c r="AM229" s="28"/>
      <c r="AN229" s="28"/>
      <c r="AO229" s="28"/>
      <c r="AP229" s="28"/>
      <c r="AQ229" s="28"/>
      <c r="AR229" s="28"/>
      <c r="AS229" s="28"/>
      <c r="AT229" s="28"/>
      <c r="AU229" s="28"/>
      <c r="AV229" s="28"/>
      <c r="AW229" s="28"/>
      <c r="AX229" s="28"/>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c r="DA229" s="22"/>
      <c r="DB229" s="22"/>
      <c r="DC229" s="22"/>
      <c r="DD229" s="22"/>
      <c r="DE229" s="22"/>
      <c r="DF229" s="22"/>
      <c r="DG229" s="22"/>
      <c r="DH229" s="22"/>
      <c r="DI229" s="22"/>
      <c r="DJ229" s="22"/>
      <c r="DK229" s="22"/>
      <c r="DL229" s="22"/>
      <c r="DM229" s="22"/>
    </row>
    <row r="230" spans="1:117" ht="27" customHeight="1" x14ac:dyDescent="0.2">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c r="AJ230" s="28"/>
      <c r="AK230" s="28"/>
      <c r="AL230" s="28"/>
      <c r="AM230" s="28"/>
      <c r="AN230" s="28"/>
      <c r="AO230" s="28"/>
      <c r="AP230" s="28"/>
      <c r="AQ230" s="28"/>
      <c r="AR230" s="28"/>
      <c r="AS230" s="28"/>
      <c r="AT230" s="28"/>
      <c r="AU230" s="28"/>
      <c r="AV230" s="28"/>
      <c r="AW230" s="28"/>
      <c r="AX230" s="28"/>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c r="DA230" s="22"/>
      <c r="DB230" s="22"/>
      <c r="DC230" s="22"/>
      <c r="DD230" s="22"/>
      <c r="DE230" s="22"/>
      <c r="DF230" s="22"/>
      <c r="DG230" s="22"/>
      <c r="DH230" s="22"/>
      <c r="DI230" s="22"/>
      <c r="DJ230" s="22"/>
      <c r="DK230" s="22"/>
      <c r="DL230" s="22"/>
      <c r="DM230" s="22"/>
    </row>
    <row r="231" spans="1:117" ht="27" customHeight="1" x14ac:dyDescent="0.2">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c r="AI231" s="28"/>
      <c r="AJ231" s="28"/>
      <c r="AK231" s="28"/>
      <c r="AL231" s="28"/>
      <c r="AM231" s="28"/>
      <c r="AN231" s="28"/>
      <c r="AO231" s="28"/>
      <c r="AP231" s="28"/>
      <c r="AQ231" s="28"/>
      <c r="AR231" s="28"/>
      <c r="AS231" s="28"/>
      <c r="AT231" s="28"/>
      <c r="AU231" s="28"/>
      <c r="AV231" s="28"/>
      <c r="AW231" s="28"/>
      <c r="AX231" s="28"/>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c r="DA231" s="22"/>
      <c r="DB231" s="22"/>
      <c r="DC231" s="22"/>
      <c r="DD231" s="22"/>
      <c r="DE231" s="22"/>
      <c r="DF231" s="22"/>
      <c r="DG231" s="22"/>
      <c r="DH231" s="22"/>
      <c r="DI231" s="22"/>
      <c r="DJ231" s="22"/>
      <c r="DK231" s="22"/>
      <c r="DL231" s="22"/>
      <c r="DM231" s="22"/>
    </row>
    <row r="232" spans="1:117" ht="27" customHeight="1" x14ac:dyDescent="0.2">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c r="AJ232" s="28"/>
      <c r="AK232" s="28"/>
      <c r="AL232" s="28"/>
      <c r="AM232" s="28"/>
      <c r="AN232" s="28"/>
      <c r="AO232" s="28"/>
      <c r="AP232" s="28"/>
      <c r="AQ232" s="28"/>
      <c r="AR232" s="28"/>
      <c r="AS232" s="28"/>
      <c r="AT232" s="28"/>
      <c r="AU232" s="28"/>
      <c r="AV232" s="28"/>
      <c r="AW232" s="28"/>
      <c r="AX232" s="28"/>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c r="DA232" s="22"/>
      <c r="DB232" s="22"/>
      <c r="DC232" s="22"/>
      <c r="DD232" s="22"/>
      <c r="DE232" s="22"/>
      <c r="DF232" s="22"/>
      <c r="DG232" s="22"/>
      <c r="DH232" s="22"/>
      <c r="DI232" s="22"/>
      <c r="DJ232" s="22"/>
      <c r="DK232" s="22"/>
      <c r="DL232" s="22"/>
      <c r="DM232" s="22"/>
    </row>
    <row r="233" spans="1:117" ht="27" customHeight="1" x14ac:dyDescent="0.2">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c r="AG233" s="28"/>
      <c r="AH233" s="28"/>
      <c r="AI233" s="28"/>
      <c r="AJ233" s="28"/>
      <c r="AK233" s="28"/>
      <c r="AL233" s="28"/>
      <c r="AM233" s="28"/>
      <c r="AN233" s="28"/>
      <c r="AO233" s="28"/>
      <c r="AP233" s="28"/>
      <c r="AQ233" s="28"/>
      <c r="AR233" s="28"/>
      <c r="AS233" s="28"/>
      <c r="AT233" s="28"/>
      <c r="AU233" s="28"/>
      <c r="AV233" s="28"/>
      <c r="AW233" s="28"/>
      <c r="AX233" s="28"/>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c r="DA233" s="22"/>
      <c r="DB233" s="22"/>
      <c r="DC233" s="22"/>
      <c r="DD233" s="22"/>
      <c r="DE233" s="22"/>
      <c r="DF233" s="22"/>
      <c r="DG233" s="22"/>
      <c r="DH233" s="22"/>
      <c r="DI233" s="22"/>
      <c r="DJ233" s="22"/>
      <c r="DK233" s="22"/>
      <c r="DL233" s="22"/>
      <c r="DM233" s="22"/>
    </row>
    <row r="234" spans="1:117" ht="27" customHeight="1" x14ac:dyDescent="0.2">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c r="AI234" s="28"/>
      <c r="AJ234" s="28"/>
      <c r="AK234" s="28"/>
      <c r="AL234" s="28"/>
      <c r="AM234" s="28"/>
      <c r="AN234" s="28"/>
      <c r="AO234" s="28"/>
      <c r="AP234" s="28"/>
      <c r="AQ234" s="28"/>
      <c r="AR234" s="28"/>
      <c r="AS234" s="28"/>
      <c r="AT234" s="28"/>
      <c r="AU234" s="28"/>
      <c r="AV234" s="28"/>
      <c r="AW234" s="28"/>
      <c r="AX234" s="28"/>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c r="DA234" s="22"/>
      <c r="DB234" s="22"/>
      <c r="DC234" s="22"/>
      <c r="DD234" s="22"/>
      <c r="DE234" s="22"/>
      <c r="DF234" s="22"/>
      <c r="DG234" s="22"/>
      <c r="DH234" s="22"/>
      <c r="DI234" s="22"/>
      <c r="DJ234" s="22"/>
      <c r="DK234" s="22"/>
      <c r="DL234" s="22"/>
      <c r="DM234" s="22"/>
    </row>
    <row r="235" spans="1:117" ht="27" customHeight="1" x14ac:dyDescent="0.2">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c r="AT235" s="28"/>
      <c r="AU235" s="28"/>
      <c r="AV235" s="28"/>
      <c r="AW235" s="28"/>
      <c r="AX235" s="28"/>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c r="DA235" s="22"/>
      <c r="DB235" s="22"/>
      <c r="DC235" s="22"/>
      <c r="DD235" s="22"/>
      <c r="DE235" s="22"/>
      <c r="DF235" s="22"/>
      <c r="DG235" s="22"/>
      <c r="DH235" s="22"/>
      <c r="DI235" s="22"/>
      <c r="DJ235" s="22"/>
      <c r="DK235" s="22"/>
      <c r="DL235" s="22"/>
      <c r="DM235" s="22"/>
    </row>
    <row r="236" spans="1:117" ht="27" customHeight="1" x14ac:dyDescent="0.2">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c r="DA236" s="22"/>
      <c r="DB236" s="22"/>
      <c r="DC236" s="22"/>
      <c r="DD236" s="22"/>
      <c r="DE236" s="22"/>
      <c r="DF236" s="22"/>
      <c r="DG236" s="22"/>
      <c r="DH236" s="22"/>
      <c r="DI236" s="22"/>
      <c r="DJ236" s="22"/>
      <c r="DK236" s="22"/>
      <c r="DL236" s="22"/>
      <c r="DM236" s="22"/>
    </row>
    <row r="237" spans="1:117" ht="27" customHeight="1" x14ac:dyDescent="0.2">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c r="DA237" s="22"/>
      <c r="DB237" s="22"/>
      <c r="DC237" s="22"/>
      <c r="DD237" s="22"/>
      <c r="DE237" s="22"/>
      <c r="DF237" s="22"/>
      <c r="DG237" s="22"/>
      <c r="DH237" s="22"/>
      <c r="DI237" s="22"/>
      <c r="DJ237" s="22"/>
      <c r="DK237" s="22"/>
      <c r="DL237" s="22"/>
      <c r="DM237" s="22"/>
    </row>
    <row r="238" spans="1:117" ht="27" customHeight="1" x14ac:dyDescent="0.2">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c r="DA238" s="22"/>
      <c r="DB238" s="22"/>
      <c r="DC238" s="22"/>
      <c r="DD238" s="22"/>
      <c r="DE238" s="22"/>
      <c r="DF238" s="22"/>
      <c r="DG238" s="22"/>
      <c r="DH238" s="22"/>
      <c r="DI238" s="22"/>
      <c r="DJ238" s="22"/>
      <c r="DK238" s="22"/>
      <c r="DL238" s="22"/>
      <c r="DM238" s="22"/>
    </row>
    <row r="239" spans="1:117" ht="27" customHeight="1" x14ac:dyDescent="0.2">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c r="DA239" s="22"/>
      <c r="DB239" s="22"/>
      <c r="DC239" s="22"/>
      <c r="DD239" s="22"/>
      <c r="DE239" s="22"/>
      <c r="DF239" s="22"/>
      <c r="DG239" s="22"/>
      <c r="DH239" s="22"/>
      <c r="DI239" s="22"/>
      <c r="DJ239" s="22"/>
      <c r="DK239" s="22"/>
      <c r="DL239" s="22"/>
      <c r="DM239" s="22"/>
    </row>
    <row r="240" spans="1:117" ht="27" customHeight="1" x14ac:dyDescent="0.2">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c r="DA240" s="22"/>
      <c r="DB240" s="22"/>
      <c r="DC240" s="22"/>
      <c r="DD240" s="22"/>
      <c r="DE240" s="22"/>
      <c r="DF240" s="22"/>
      <c r="DG240" s="22"/>
      <c r="DH240" s="22"/>
      <c r="DI240" s="22"/>
      <c r="DJ240" s="22"/>
      <c r="DK240" s="22"/>
      <c r="DL240" s="22"/>
      <c r="DM240" s="22"/>
    </row>
    <row r="241" spans="1:117" ht="27" customHeight="1" x14ac:dyDescent="0.2">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c r="DA241" s="22"/>
      <c r="DB241" s="22"/>
      <c r="DC241" s="22"/>
      <c r="DD241" s="22"/>
      <c r="DE241" s="22"/>
      <c r="DF241" s="22"/>
      <c r="DG241" s="22"/>
      <c r="DH241" s="22"/>
      <c r="DI241" s="22"/>
      <c r="DJ241" s="22"/>
      <c r="DK241" s="22"/>
      <c r="DL241" s="22"/>
      <c r="DM241" s="22"/>
    </row>
    <row r="242" spans="1:117" ht="27" customHeight="1" x14ac:dyDescent="0.2">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c r="DA242" s="22"/>
      <c r="DB242" s="22"/>
      <c r="DC242" s="22"/>
      <c r="DD242" s="22"/>
      <c r="DE242" s="22"/>
      <c r="DF242" s="22"/>
      <c r="DG242" s="22"/>
      <c r="DH242" s="22"/>
      <c r="DI242" s="22"/>
      <c r="DJ242" s="22"/>
      <c r="DK242" s="22"/>
      <c r="DL242" s="22"/>
      <c r="DM242" s="22"/>
    </row>
    <row r="243" spans="1:117" ht="27" customHeight="1" x14ac:dyDescent="0.2">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c r="DA243" s="22"/>
      <c r="DB243" s="22"/>
      <c r="DC243" s="22"/>
      <c r="DD243" s="22"/>
      <c r="DE243" s="22"/>
      <c r="DF243" s="22"/>
      <c r="DG243" s="22"/>
      <c r="DH243" s="22"/>
      <c r="DI243" s="22"/>
      <c r="DJ243" s="22"/>
      <c r="DK243" s="22"/>
      <c r="DL243" s="22"/>
      <c r="DM243" s="22"/>
    </row>
    <row r="244" spans="1:117" ht="27" customHeight="1" x14ac:dyDescent="0.2">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c r="DA244" s="22"/>
      <c r="DB244" s="22"/>
      <c r="DC244" s="22"/>
      <c r="DD244" s="22"/>
      <c r="DE244" s="22"/>
      <c r="DF244" s="22"/>
      <c r="DG244" s="22"/>
      <c r="DH244" s="22"/>
      <c r="DI244" s="22"/>
      <c r="DJ244" s="22"/>
      <c r="DK244" s="22"/>
      <c r="DL244" s="22"/>
      <c r="DM244" s="22"/>
    </row>
    <row r="245" spans="1:117" ht="27" customHeight="1" x14ac:dyDescent="0.2">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c r="DA245" s="22"/>
      <c r="DB245" s="22"/>
      <c r="DC245" s="22"/>
      <c r="DD245" s="22"/>
      <c r="DE245" s="22"/>
      <c r="DF245" s="22"/>
      <c r="DG245" s="22"/>
      <c r="DH245" s="22"/>
      <c r="DI245" s="22"/>
      <c r="DJ245" s="22"/>
      <c r="DK245" s="22"/>
      <c r="DL245" s="22"/>
      <c r="DM245" s="22"/>
    </row>
    <row r="246" spans="1:117" ht="27" customHeight="1" x14ac:dyDescent="0.2">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c r="DA246" s="22"/>
      <c r="DB246" s="22"/>
      <c r="DC246" s="22"/>
      <c r="DD246" s="22"/>
      <c r="DE246" s="22"/>
      <c r="DF246" s="22"/>
      <c r="DG246" s="22"/>
      <c r="DH246" s="22"/>
      <c r="DI246" s="22"/>
      <c r="DJ246" s="22"/>
      <c r="DK246" s="22"/>
      <c r="DL246" s="22"/>
      <c r="DM246" s="22"/>
    </row>
    <row r="247" spans="1:117" ht="27" customHeight="1" x14ac:dyDescent="0.2">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c r="DA247" s="22"/>
      <c r="DB247" s="22"/>
      <c r="DC247" s="22"/>
      <c r="DD247" s="22"/>
      <c r="DE247" s="22"/>
      <c r="DF247" s="22"/>
      <c r="DG247" s="22"/>
      <c r="DH247" s="22"/>
      <c r="DI247" s="22"/>
      <c r="DJ247" s="22"/>
      <c r="DK247" s="22"/>
      <c r="DL247" s="22"/>
      <c r="DM247" s="22"/>
    </row>
    <row r="248" spans="1:117" ht="27" customHeight="1" x14ac:dyDescent="0.2">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c r="DA248" s="22"/>
      <c r="DB248" s="22"/>
      <c r="DC248" s="22"/>
      <c r="DD248" s="22"/>
      <c r="DE248" s="22"/>
      <c r="DF248" s="22"/>
      <c r="DG248" s="22"/>
      <c r="DH248" s="22"/>
      <c r="DI248" s="22"/>
      <c r="DJ248" s="22"/>
      <c r="DK248" s="22"/>
      <c r="DL248" s="22"/>
      <c r="DM248" s="22"/>
    </row>
    <row r="249" spans="1:117" ht="27" customHeight="1" x14ac:dyDescent="0.2">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c r="DA249" s="22"/>
      <c r="DB249" s="22"/>
      <c r="DC249" s="22"/>
      <c r="DD249" s="22"/>
      <c r="DE249" s="22"/>
      <c r="DF249" s="22"/>
      <c r="DG249" s="22"/>
      <c r="DH249" s="22"/>
      <c r="DI249" s="22"/>
      <c r="DJ249" s="22"/>
      <c r="DK249" s="22"/>
      <c r="DL249" s="22"/>
      <c r="DM249" s="22"/>
    </row>
    <row r="250" spans="1:117" ht="27" customHeight="1" x14ac:dyDescent="0.2">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c r="DA250" s="22"/>
      <c r="DB250" s="22"/>
      <c r="DC250" s="22"/>
      <c r="DD250" s="22"/>
      <c r="DE250" s="22"/>
      <c r="DF250" s="22"/>
      <c r="DG250" s="22"/>
      <c r="DH250" s="22"/>
      <c r="DI250" s="22"/>
      <c r="DJ250" s="22"/>
      <c r="DK250" s="22"/>
      <c r="DL250" s="22"/>
      <c r="DM250" s="22"/>
    </row>
    <row r="251" spans="1:117" ht="27" customHeight="1" x14ac:dyDescent="0.2">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c r="DA251" s="22"/>
      <c r="DB251" s="22"/>
      <c r="DC251" s="22"/>
      <c r="DD251" s="22"/>
      <c r="DE251" s="22"/>
      <c r="DF251" s="22"/>
      <c r="DG251" s="22"/>
      <c r="DH251" s="22"/>
      <c r="DI251" s="22"/>
      <c r="DJ251" s="22"/>
      <c r="DK251" s="22"/>
      <c r="DL251" s="22"/>
      <c r="DM251" s="22"/>
    </row>
    <row r="252" spans="1:117" ht="27" customHeight="1" x14ac:dyDescent="0.2">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c r="DA252" s="22"/>
      <c r="DB252" s="22"/>
      <c r="DC252" s="22"/>
      <c r="DD252" s="22"/>
      <c r="DE252" s="22"/>
      <c r="DF252" s="22"/>
      <c r="DG252" s="22"/>
      <c r="DH252" s="22"/>
      <c r="DI252" s="22"/>
      <c r="DJ252" s="22"/>
      <c r="DK252" s="22"/>
      <c r="DL252" s="22"/>
      <c r="DM252" s="22"/>
    </row>
    <row r="253" spans="1:117" ht="27" customHeight="1" x14ac:dyDescent="0.2">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c r="DA253" s="22"/>
      <c r="DB253" s="22"/>
      <c r="DC253" s="22"/>
      <c r="DD253" s="22"/>
      <c r="DE253" s="22"/>
      <c r="DF253" s="22"/>
      <c r="DG253" s="22"/>
      <c r="DH253" s="22"/>
      <c r="DI253" s="22"/>
      <c r="DJ253" s="22"/>
      <c r="DK253" s="22"/>
      <c r="DL253" s="22"/>
      <c r="DM253" s="22"/>
    </row>
    <row r="254" spans="1:117" ht="27" customHeight="1" x14ac:dyDescent="0.2">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c r="DA254" s="22"/>
      <c r="DB254" s="22"/>
      <c r="DC254" s="22"/>
      <c r="DD254" s="22"/>
      <c r="DE254" s="22"/>
      <c r="DF254" s="22"/>
      <c r="DG254" s="22"/>
      <c r="DH254" s="22"/>
      <c r="DI254" s="22"/>
      <c r="DJ254" s="22"/>
      <c r="DK254" s="22"/>
      <c r="DL254" s="22"/>
      <c r="DM254" s="22"/>
    </row>
    <row r="255" spans="1:117" ht="27" customHeight="1" x14ac:dyDescent="0.2">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c r="DA255" s="22"/>
      <c r="DB255" s="22"/>
      <c r="DC255" s="22"/>
      <c r="DD255" s="22"/>
      <c r="DE255" s="22"/>
      <c r="DF255" s="22"/>
      <c r="DG255" s="22"/>
      <c r="DH255" s="22"/>
      <c r="DI255" s="22"/>
      <c r="DJ255" s="22"/>
      <c r="DK255" s="22"/>
      <c r="DL255" s="22"/>
      <c r="DM255" s="22"/>
    </row>
    <row r="256" spans="1:117" ht="27" customHeight="1" x14ac:dyDescent="0.2">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c r="DA256" s="22"/>
      <c r="DB256" s="22"/>
      <c r="DC256" s="22"/>
      <c r="DD256" s="22"/>
      <c r="DE256" s="22"/>
      <c r="DF256" s="22"/>
      <c r="DG256" s="22"/>
      <c r="DH256" s="22"/>
      <c r="DI256" s="22"/>
      <c r="DJ256" s="22"/>
      <c r="DK256" s="22"/>
      <c r="DL256" s="22"/>
      <c r="DM256" s="22"/>
    </row>
    <row r="257" spans="1:50" ht="27" customHeight="1" x14ac:dyDescent="0.25">
      <c r="A257" s="110"/>
      <c r="B257" s="110"/>
      <c r="C257" s="110"/>
      <c r="D257" s="110"/>
      <c r="E257" s="110"/>
      <c r="F257" s="110"/>
      <c r="G257" s="110"/>
      <c r="H257" s="110"/>
      <c r="I257" s="110"/>
      <c r="J257" s="110"/>
      <c r="K257" s="110"/>
      <c r="L257" s="110"/>
      <c r="M257" s="110"/>
      <c r="N257" s="110"/>
      <c r="O257" s="110"/>
      <c r="P257" s="110"/>
      <c r="Q257" s="110"/>
      <c r="R257" s="110"/>
      <c r="S257" s="110"/>
      <c r="T257" s="110"/>
      <c r="U257" s="110"/>
      <c r="V257" s="110"/>
      <c r="W257" s="110"/>
      <c r="X257" s="110"/>
      <c r="Y257" s="110"/>
      <c r="Z257" s="110"/>
      <c r="AA257" s="110"/>
      <c r="AB257" s="110"/>
      <c r="AC257" s="110"/>
      <c r="AD257" s="110"/>
      <c r="AE257" s="110"/>
      <c r="AF257" s="110"/>
      <c r="AG257" s="110"/>
      <c r="AH257" s="110"/>
      <c r="AI257" s="110"/>
      <c r="AJ257" s="110"/>
      <c r="AK257" s="110"/>
      <c r="AL257" s="110"/>
      <c r="AM257" s="110"/>
      <c r="AN257" s="110"/>
      <c r="AO257" s="110"/>
      <c r="AP257" s="110"/>
      <c r="AQ257" s="110"/>
      <c r="AR257" s="110"/>
      <c r="AS257" s="110"/>
      <c r="AT257" s="110"/>
      <c r="AU257" s="110"/>
      <c r="AV257" s="110"/>
      <c r="AW257" s="110"/>
      <c r="AX257" s="110"/>
    </row>
    <row r="258" spans="1:50" ht="27" customHeight="1" x14ac:dyDescent="0.25">
      <c r="A258" s="110"/>
      <c r="B258" s="110"/>
      <c r="C258" s="110"/>
      <c r="D258" s="110"/>
      <c r="E258" s="110"/>
      <c r="F258" s="110"/>
      <c r="G258" s="110"/>
      <c r="H258" s="110"/>
      <c r="I258" s="110"/>
      <c r="J258" s="110"/>
      <c r="K258" s="110"/>
      <c r="L258" s="110"/>
      <c r="M258" s="110"/>
      <c r="N258" s="110"/>
      <c r="O258" s="110"/>
      <c r="P258" s="110"/>
      <c r="Q258" s="110"/>
      <c r="R258" s="110"/>
      <c r="S258" s="110"/>
      <c r="T258" s="110"/>
      <c r="U258" s="110"/>
      <c r="V258" s="110"/>
      <c r="W258" s="110"/>
      <c r="X258" s="110"/>
      <c r="Y258" s="110"/>
      <c r="Z258" s="110"/>
      <c r="AA258" s="110"/>
      <c r="AB258" s="110"/>
      <c r="AC258" s="110"/>
      <c r="AD258" s="110"/>
      <c r="AE258" s="110"/>
      <c r="AF258" s="110"/>
      <c r="AG258" s="110"/>
      <c r="AH258" s="110"/>
      <c r="AI258" s="110"/>
      <c r="AJ258" s="110"/>
      <c r="AK258" s="110"/>
      <c r="AL258" s="110"/>
      <c r="AM258" s="110"/>
      <c r="AN258" s="110"/>
      <c r="AO258" s="110"/>
      <c r="AP258" s="110"/>
      <c r="AQ258" s="110"/>
      <c r="AR258" s="110"/>
      <c r="AS258" s="110"/>
      <c r="AT258" s="110"/>
      <c r="AU258" s="110"/>
      <c r="AV258" s="110"/>
      <c r="AW258" s="110"/>
      <c r="AX258" s="110"/>
    </row>
    <row r="259" spans="1:50" ht="27" customHeight="1" x14ac:dyDescent="0.25">
      <c r="A259" s="110"/>
      <c r="B259" s="110"/>
      <c r="C259" s="110"/>
      <c r="D259" s="110"/>
      <c r="E259" s="110"/>
      <c r="F259" s="110"/>
      <c r="G259" s="110"/>
      <c r="H259" s="110"/>
      <c r="I259" s="110"/>
      <c r="J259" s="110"/>
      <c r="K259" s="110"/>
      <c r="L259" s="110"/>
      <c r="M259" s="110"/>
      <c r="N259" s="110"/>
      <c r="O259" s="110"/>
      <c r="P259" s="110"/>
      <c r="Q259" s="110"/>
      <c r="R259" s="110"/>
      <c r="S259" s="110"/>
      <c r="T259" s="110"/>
      <c r="U259" s="110"/>
      <c r="V259" s="110"/>
      <c r="W259" s="110"/>
      <c r="X259" s="110"/>
      <c r="Y259" s="110"/>
      <c r="Z259" s="110"/>
      <c r="AA259" s="110"/>
      <c r="AB259" s="110"/>
      <c r="AC259" s="110"/>
      <c r="AD259" s="110"/>
      <c r="AE259" s="110"/>
      <c r="AF259" s="110"/>
      <c r="AG259" s="110"/>
      <c r="AH259" s="110"/>
      <c r="AI259" s="110"/>
      <c r="AJ259" s="110"/>
      <c r="AK259" s="110"/>
      <c r="AL259" s="110"/>
      <c r="AM259" s="110"/>
      <c r="AN259" s="110"/>
      <c r="AO259" s="110"/>
      <c r="AP259" s="110"/>
      <c r="AQ259" s="110"/>
      <c r="AR259" s="110"/>
      <c r="AS259" s="110"/>
      <c r="AT259" s="110"/>
      <c r="AU259" s="110"/>
      <c r="AV259" s="110"/>
      <c r="AW259" s="110"/>
      <c r="AX259" s="110"/>
    </row>
    <row r="260" spans="1:50" ht="27" customHeight="1" x14ac:dyDescent="0.25">
      <c r="A260" s="110"/>
      <c r="B260" s="110"/>
      <c r="C260" s="110"/>
      <c r="D260" s="110"/>
      <c r="E260" s="110"/>
      <c r="F260" s="110"/>
      <c r="G260" s="110"/>
      <c r="H260" s="110"/>
      <c r="I260" s="110"/>
      <c r="J260" s="110"/>
      <c r="K260" s="110"/>
      <c r="L260" s="110"/>
      <c r="M260" s="110"/>
      <c r="N260" s="110"/>
      <c r="O260" s="110"/>
      <c r="P260" s="110"/>
      <c r="Q260" s="110"/>
      <c r="R260" s="110"/>
      <c r="S260" s="110"/>
      <c r="T260" s="110"/>
      <c r="U260" s="110"/>
      <c r="V260" s="110"/>
      <c r="W260" s="110"/>
      <c r="X260" s="110"/>
      <c r="Y260" s="110"/>
      <c r="Z260" s="110"/>
      <c r="AA260" s="110"/>
      <c r="AB260" s="110"/>
      <c r="AC260" s="110"/>
      <c r="AD260" s="110"/>
      <c r="AE260" s="110"/>
      <c r="AF260" s="110"/>
      <c r="AG260" s="110"/>
      <c r="AH260" s="110"/>
      <c r="AI260" s="110"/>
      <c r="AJ260" s="110"/>
      <c r="AK260" s="110"/>
      <c r="AL260" s="110"/>
      <c r="AM260" s="110"/>
      <c r="AN260" s="110"/>
      <c r="AO260" s="110"/>
      <c r="AP260" s="110"/>
      <c r="AQ260" s="110"/>
      <c r="AR260" s="110"/>
      <c r="AS260" s="110"/>
      <c r="AT260" s="110"/>
      <c r="AU260" s="110"/>
      <c r="AV260" s="110"/>
      <c r="AW260" s="110"/>
      <c r="AX260" s="110"/>
    </row>
    <row r="261" spans="1:50" ht="27" customHeight="1" x14ac:dyDescent="0.25">
      <c r="A261" s="110"/>
      <c r="B261" s="110"/>
      <c r="C261" s="110"/>
      <c r="D261" s="110"/>
      <c r="E261" s="110"/>
      <c r="F261" s="110"/>
      <c r="G261" s="110"/>
      <c r="H261" s="110"/>
      <c r="I261" s="110"/>
      <c r="J261" s="110"/>
      <c r="K261" s="110"/>
      <c r="L261" s="110"/>
      <c r="M261" s="110"/>
      <c r="N261" s="110"/>
      <c r="O261" s="110"/>
      <c r="P261" s="110"/>
      <c r="Q261" s="110"/>
      <c r="R261" s="110"/>
      <c r="S261" s="110"/>
      <c r="T261" s="110"/>
      <c r="U261" s="110"/>
      <c r="V261" s="110"/>
      <c r="W261" s="110"/>
      <c r="X261" s="110"/>
      <c r="Y261" s="110"/>
      <c r="Z261" s="110"/>
      <c r="AA261" s="110"/>
      <c r="AB261" s="110"/>
      <c r="AC261" s="110"/>
      <c r="AD261" s="110"/>
      <c r="AE261" s="110"/>
      <c r="AF261" s="110"/>
      <c r="AG261" s="110"/>
      <c r="AH261" s="110"/>
      <c r="AI261" s="110"/>
      <c r="AJ261" s="110"/>
      <c r="AK261" s="110"/>
      <c r="AL261" s="110"/>
      <c r="AM261" s="110"/>
      <c r="AN261" s="110"/>
      <c r="AO261" s="110"/>
      <c r="AP261" s="110"/>
      <c r="AQ261" s="110"/>
      <c r="AR261" s="110"/>
      <c r="AS261" s="110"/>
      <c r="AT261" s="110"/>
      <c r="AU261" s="110"/>
      <c r="AV261" s="110"/>
      <c r="AW261" s="110"/>
      <c r="AX261" s="110"/>
    </row>
    <row r="262" spans="1:50" ht="27" customHeight="1" x14ac:dyDescent="0.25">
      <c r="A262" s="110"/>
      <c r="B262" s="110"/>
      <c r="C262" s="110"/>
      <c r="D262" s="110"/>
      <c r="E262" s="110"/>
      <c r="F262" s="110"/>
      <c r="G262" s="110"/>
      <c r="H262" s="110"/>
      <c r="I262" s="110"/>
      <c r="J262" s="110"/>
      <c r="K262" s="110"/>
      <c r="L262" s="110"/>
      <c r="M262" s="110"/>
      <c r="N262" s="110"/>
      <c r="O262" s="110"/>
      <c r="P262" s="110"/>
      <c r="Q262" s="110"/>
      <c r="R262" s="110"/>
      <c r="S262" s="110"/>
      <c r="T262" s="110"/>
      <c r="U262" s="110"/>
      <c r="V262" s="110"/>
      <c r="W262" s="110"/>
      <c r="X262" s="110"/>
      <c r="Y262" s="110"/>
      <c r="Z262" s="110"/>
      <c r="AA262" s="110"/>
      <c r="AB262" s="110"/>
      <c r="AC262" s="110"/>
      <c r="AD262" s="110"/>
      <c r="AE262" s="110"/>
      <c r="AF262" s="110"/>
      <c r="AG262" s="110"/>
      <c r="AH262" s="110"/>
      <c r="AI262" s="110"/>
      <c r="AJ262" s="110"/>
      <c r="AK262" s="110"/>
      <c r="AL262" s="110"/>
      <c r="AM262" s="110"/>
      <c r="AN262" s="110"/>
      <c r="AO262" s="110"/>
      <c r="AP262" s="110"/>
      <c r="AQ262" s="110"/>
      <c r="AR262" s="110"/>
      <c r="AS262" s="110"/>
      <c r="AT262" s="110"/>
      <c r="AU262" s="110"/>
      <c r="AV262" s="110"/>
      <c r="AW262" s="110"/>
      <c r="AX262" s="110"/>
    </row>
    <row r="263" spans="1:50" ht="27" customHeight="1" x14ac:dyDescent="0.25">
      <c r="A263" s="110"/>
      <c r="B263" s="110"/>
      <c r="C263" s="110"/>
      <c r="D263" s="110"/>
      <c r="E263" s="110"/>
      <c r="F263" s="110"/>
      <c r="G263" s="110"/>
      <c r="H263" s="110"/>
      <c r="I263" s="110"/>
      <c r="J263" s="110"/>
      <c r="K263" s="110"/>
      <c r="L263" s="110"/>
      <c r="M263" s="110"/>
      <c r="N263" s="110"/>
      <c r="O263" s="110"/>
      <c r="P263" s="110"/>
      <c r="Q263" s="110"/>
      <c r="R263" s="110"/>
      <c r="S263" s="110"/>
      <c r="T263" s="110"/>
      <c r="U263" s="110"/>
      <c r="V263" s="110"/>
      <c r="W263" s="110"/>
      <c r="X263" s="110"/>
      <c r="Y263" s="110"/>
      <c r="Z263" s="110"/>
      <c r="AA263" s="110"/>
      <c r="AB263" s="110"/>
      <c r="AC263" s="110"/>
      <c r="AD263" s="110"/>
      <c r="AE263" s="110"/>
      <c r="AF263" s="110"/>
      <c r="AG263" s="110"/>
      <c r="AH263" s="110"/>
      <c r="AI263" s="110"/>
      <c r="AJ263" s="110"/>
      <c r="AK263" s="110"/>
      <c r="AL263" s="110"/>
      <c r="AM263" s="110"/>
      <c r="AN263" s="110"/>
      <c r="AO263" s="110"/>
      <c r="AP263" s="110"/>
      <c r="AQ263" s="110"/>
      <c r="AR263" s="110"/>
      <c r="AS263" s="110"/>
      <c r="AT263" s="110"/>
      <c r="AU263" s="110"/>
      <c r="AV263" s="110"/>
      <c r="AW263" s="110"/>
      <c r="AX263" s="110"/>
    </row>
    <row r="264" spans="1:50" ht="27" customHeight="1" x14ac:dyDescent="0.25">
      <c r="A264" s="110"/>
      <c r="B264" s="110"/>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10"/>
      <c r="AA264" s="110"/>
      <c r="AB264" s="110"/>
      <c r="AC264" s="110"/>
      <c r="AD264" s="110"/>
      <c r="AE264" s="110"/>
      <c r="AF264" s="110"/>
      <c r="AG264" s="110"/>
      <c r="AH264" s="110"/>
      <c r="AI264" s="110"/>
      <c r="AJ264" s="110"/>
      <c r="AK264" s="110"/>
      <c r="AL264" s="110"/>
      <c r="AM264" s="110"/>
      <c r="AN264" s="110"/>
      <c r="AO264" s="110"/>
      <c r="AP264" s="110"/>
      <c r="AQ264" s="110"/>
      <c r="AR264" s="110"/>
      <c r="AS264" s="110"/>
      <c r="AT264" s="110"/>
      <c r="AU264" s="110"/>
      <c r="AV264" s="110"/>
      <c r="AW264" s="110"/>
      <c r="AX264" s="110"/>
    </row>
    <row r="265" spans="1:50" ht="27" customHeight="1" x14ac:dyDescent="0.25">
      <c r="A265" s="110"/>
      <c r="B265" s="110"/>
      <c r="C265" s="110"/>
      <c r="D265" s="110"/>
      <c r="E265" s="110"/>
      <c r="F265" s="110"/>
      <c r="G265" s="110"/>
      <c r="H265" s="110"/>
      <c r="I265" s="110"/>
      <c r="J265" s="110"/>
      <c r="K265" s="110"/>
      <c r="L265" s="110"/>
      <c r="M265" s="110"/>
      <c r="N265" s="110"/>
      <c r="O265" s="110"/>
      <c r="P265" s="110"/>
      <c r="Q265" s="110"/>
      <c r="R265" s="110"/>
      <c r="S265" s="110"/>
      <c r="T265" s="110"/>
      <c r="U265" s="110"/>
      <c r="V265" s="110"/>
      <c r="W265" s="110"/>
      <c r="X265" s="110"/>
      <c r="Y265" s="110"/>
      <c r="Z265" s="110"/>
      <c r="AA265" s="110"/>
      <c r="AB265" s="110"/>
      <c r="AC265" s="110"/>
      <c r="AD265" s="110"/>
      <c r="AE265" s="110"/>
      <c r="AF265" s="110"/>
      <c r="AG265" s="110"/>
      <c r="AH265" s="110"/>
      <c r="AI265" s="110"/>
      <c r="AJ265" s="110"/>
      <c r="AK265" s="110"/>
      <c r="AL265" s="110"/>
      <c r="AM265" s="110"/>
      <c r="AN265" s="110"/>
      <c r="AO265" s="110"/>
      <c r="AP265" s="110"/>
      <c r="AQ265" s="110"/>
      <c r="AR265" s="110"/>
      <c r="AS265" s="110"/>
      <c r="AT265" s="110"/>
      <c r="AU265" s="110"/>
      <c r="AV265" s="110"/>
      <c r="AW265" s="110"/>
      <c r="AX265" s="110"/>
    </row>
    <row r="266" spans="1:50" ht="27" customHeight="1" x14ac:dyDescent="0.25">
      <c r="A266" s="110"/>
      <c r="B266" s="110"/>
      <c r="C266" s="110"/>
      <c r="D266" s="110"/>
      <c r="E266" s="110"/>
      <c r="F266" s="110"/>
      <c r="G266" s="110"/>
      <c r="H266" s="110"/>
      <c r="I266" s="110"/>
      <c r="J266" s="110"/>
      <c r="K266" s="110"/>
      <c r="L266" s="110"/>
      <c r="M266" s="110"/>
      <c r="N266" s="110"/>
      <c r="O266" s="110"/>
      <c r="P266" s="110"/>
      <c r="Q266" s="110"/>
      <c r="R266" s="110"/>
      <c r="S266" s="110"/>
      <c r="T266" s="110"/>
      <c r="U266" s="110"/>
      <c r="V266" s="110"/>
      <c r="W266" s="110"/>
      <c r="X266" s="110"/>
      <c r="Y266" s="110"/>
      <c r="Z266" s="110"/>
      <c r="AA266" s="110"/>
      <c r="AB266" s="110"/>
      <c r="AC266" s="110"/>
      <c r="AD266" s="110"/>
      <c r="AE266" s="110"/>
      <c r="AF266" s="110"/>
      <c r="AG266" s="110"/>
      <c r="AH266" s="110"/>
      <c r="AI266" s="110"/>
      <c r="AJ266" s="110"/>
      <c r="AK266" s="110"/>
      <c r="AL266" s="110"/>
      <c r="AM266" s="110"/>
      <c r="AN266" s="110"/>
      <c r="AO266" s="110"/>
      <c r="AP266" s="110"/>
      <c r="AQ266" s="110"/>
      <c r="AR266" s="110"/>
      <c r="AS266" s="110"/>
      <c r="AT266" s="110"/>
      <c r="AU266" s="110"/>
      <c r="AV266" s="110"/>
      <c r="AW266" s="110"/>
      <c r="AX266" s="110"/>
    </row>
    <row r="267" spans="1:50" ht="27" customHeight="1" x14ac:dyDescent="0.25">
      <c r="A267" s="110"/>
      <c r="B267" s="110"/>
      <c r="C267" s="110"/>
      <c r="D267" s="110"/>
      <c r="E267" s="110"/>
      <c r="F267" s="110"/>
      <c r="G267" s="110"/>
      <c r="H267" s="110"/>
      <c r="I267" s="110"/>
      <c r="J267" s="110"/>
      <c r="K267" s="110"/>
      <c r="L267" s="110"/>
      <c r="M267" s="110"/>
      <c r="N267" s="110"/>
      <c r="O267" s="110"/>
      <c r="P267" s="110"/>
      <c r="Q267" s="110"/>
      <c r="R267" s="110"/>
      <c r="S267" s="110"/>
      <c r="T267" s="110"/>
      <c r="U267" s="110"/>
      <c r="V267" s="110"/>
      <c r="W267" s="110"/>
      <c r="X267" s="110"/>
      <c r="Y267" s="110"/>
      <c r="Z267" s="110"/>
      <c r="AA267" s="110"/>
      <c r="AB267" s="110"/>
      <c r="AC267" s="110"/>
      <c r="AD267" s="110"/>
      <c r="AE267" s="110"/>
      <c r="AF267" s="110"/>
      <c r="AG267" s="110"/>
      <c r="AH267" s="110"/>
      <c r="AI267" s="110"/>
      <c r="AJ267" s="110"/>
      <c r="AK267" s="110"/>
      <c r="AL267" s="110"/>
      <c r="AM267" s="110"/>
      <c r="AN267" s="110"/>
      <c r="AO267" s="110"/>
      <c r="AP267" s="110"/>
      <c r="AQ267" s="110"/>
      <c r="AR267" s="110"/>
      <c r="AS267" s="110"/>
      <c r="AT267" s="110"/>
      <c r="AU267" s="110"/>
      <c r="AV267" s="110"/>
      <c r="AW267" s="110"/>
      <c r="AX267" s="110"/>
    </row>
    <row r="268" spans="1:50" ht="27" customHeight="1" x14ac:dyDescent="0.25">
      <c r="A268" s="110"/>
      <c r="B268" s="110"/>
      <c r="C268" s="110"/>
      <c r="D268" s="110"/>
      <c r="E268" s="110"/>
      <c r="F268" s="110"/>
      <c r="G268" s="110"/>
      <c r="H268" s="110"/>
      <c r="I268" s="110"/>
      <c r="J268" s="110"/>
      <c r="K268" s="110"/>
      <c r="L268" s="110"/>
      <c r="M268" s="110"/>
      <c r="N268" s="110"/>
      <c r="O268" s="110"/>
      <c r="P268" s="110"/>
      <c r="Q268" s="110"/>
      <c r="R268" s="110"/>
      <c r="S268" s="110"/>
      <c r="T268" s="110"/>
      <c r="U268" s="110"/>
      <c r="V268" s="110"/>
      <c r="W268" s="110"/>
      <c r="X268" s="110"/>
      <c r="Y268" s="110"/>
      <c r="Z268" s="110"/>
      <c r="AA268" s="110"/>
      <c r="AB268" s="110"/>
      <c r="AC268" s="110"/>
      <c r="AD268" s="110"/>
      <c r="AE268" s="110"/>
      <c r="AF268" s="110"/>
      <c r="AG268" s="110"/>
      <c r="AH268" s="110"/>
      <c r="AI268" s="110"/>
      <c r="AJ268" s="110"/>
      <c r="AK268" s="110"/>
      <c r="AL268" s="110"/>
      <c r="AM268" s="110"/>
      <c r="AN268" s="110"/>
      <c r="AO268" s="110"/>
      <c r="AP268" s="110"/>
      <c r="AQ268" s="110"/>
      <c r="AR268" s="110"/>
      <c r="AS268" s="110"/>
      <c r="AT268" s="110"/>
      <c r="AU268" s="110"/>
      <c r="AV268" s="110"/>
      <c r="AW268" s="110"/>
      <c r="AX268" s="110"/>
    </row>
    <row r="269" spans="1:50" ht="27" customHeight="1" x14ac:dyDescent="0.25">
      <c r="A269" s="110"/>
      <c r="B269" s="110"/>
      <c r="C269" s="110"/>
      <c r="D269" s="110"/>
      <c r="E269" s="110"/>
      <c r="F269" s="110"/>
      <c r="G269" s="110"/>
      <c r="H269" s="110"/>
      <c r="I269" s="110"/>
      <c r="J269" s="110"/>
      <c r="K269" s="110"/>
      <c r="L269" s="110"/>
      <c r="M269" s="110"/>
      <c r="N269" s="110"/>
      <c r="O269" s="110"/>
      <c r="P269" s="110"/>
      <c r="Q269" s="110"/>
      <c r="R269" s="110"/>
      <c r="S269" s="110"/>
      <c r="T269" s="110"/>
      <c r="U269" s="110"/>
      <c r="V269" s="110"/>
      <c r="W269" s="110"/>
      <c r="X269" s="110"/>
      <c r="Y269" s="110"/>
      <c r="Z269" s="110"/>
      <c r="AA269" s="110"/>
      <c r="AB269" s="110"/>
      <c r="AC269" s="110"/>
      <c r="AD269" s="110"/>
      <c r="AE269" s="110"/>
      <c r="AF269" s="110"/>
      <c r="AG269" s="110"/>
      <c r="AH269" s="110"/>
      <c r="AI269" s="110"/>
      <c r="AJ269" s="110"/>
      <c r="AK269" s="110"/>
      <c r="AL269" s="110"/>
      <c r="AM269" s="110"/>
      <c r="AN269" s="110"/>
      <c r="AO269" s="110"/>
      <c r="AP269" s="110"/>
      <c r="AQ269" s="110"/>
      <c r="AR269" s="110"/>
      <c r="AS269" s="110"/>
      <c r="AT269" s="110"/>
      <c r="AU269" s="110"/>
      <c r="AV269" s="110"/>
      <c r="AW269" s="110"/>
      <c r="AX269" s="110"/>
    </row>
    <row r="270" spans="1:50" ht="27" customHeight="1" x14ac:dyDescent="0.25">
      <c r="A270" s="110"/>
      <c r="B270" s="110"/>
      <c r="C270" s="110"/>
      <c r="D270" s="110"/>
      <c r="E270" s="110"/>
      <c r="F270" s="110"/>
      <c r="G270" s="110"/>
      <c r="H270" s="110"/>
      <c r="I270" s="110"/>
      <c r="J270" s="110"/>
      <c r="K270" s="110"/>
      <c r="L270" s="110"/>
      <c r="M270" s="110"/>
      <c r="N270" s="110"/>
      <c r="O270" s="110"/>
      <c r="P270" s="110"/>
      <c r="Q270" s="110"/>
      <c r="R270" s="110"/>
      <c r="S270" s="110"/>
      <c r="T270" s="110"/>
      <c r="U270" s="110"/>
      <c r="V270" s="110"/>
      <c r="W270" s="110"/>
      <c r="X270" s="110"/>
      <c r="Y270" s="110"/>
      <c r="Z270" s="110"/>
      <c r="AA270" s="110"/>
      <c r="AB270" s="110"/>
      <c r="AC270" s="110"/>
      <c r="AD270" s="110"/>
      <c r="AE270" s="110"/>
      <c r="AF270" s="110"/>
      <c r="AG270" s="110"/>
      <c r="AH270" s="110"/>
      <c r="AI270" s="110"/>
      <c r="AJ270" s="110"/>
      <c r="AK270" s="110"/>
      <c r="AL270" s="110"/>
      <c r="AM270" s="110"/>
      <c r="AN270" s="110"/>
      <c r="AO270" s="110"/>
      <c r="AP270" s="110"/>
      <c r="AQ270" s="110"/>
      <c r="AR270" s="110"/>
      <c r="AS270" s="110"/>
      <c r="AT270" s="110"/>
      <c r="AU270" s="110"/>
      <c r="AV270" s="110"/>
      <c r="AW270" s="110"/>
      <c r="AX270" s="110"/>
    </row>
    <row r="271" spans="1:50" ht="27" customHeight="1" x14ac:dyDescent="0.25">
      <c r="A271" s="110"/>
      <c r="B271" s="110"/>
      <c r="C271" s="110"/>
      <c r="D271" s="110"/>
      <c r="E271" s="110"/>
      <c r="F271" s="110"/>
      <c r="G271" s="110"/>
      <c r="H271" s="110"/>
      <c r="I271" s="110"/>
      <c r="J271" s="110"/>
      <c r="K271" s="110"/>
      <c r="L271" s="110"/>
      <c r="M271" s="110"/>
      <c r="N271" s="110"/>
      <c r="O271" s="110"/>
      <c r="P271" s="110"/>
      <c r="Q271" s="110"/>
      <c r="R271" s="110"/>
      <c r="S271" s="110"/>
      <c r="T271" s="110"/>
      <c r="U271" s="110"/>
      <c r="V271" s="110"/>
      <c r="W271" s="110"/>
      <c r="X271" s="110"/>
      <c r="Y271" s="110"/>
      <c r="Z271" s="110"/>
      <c r="AA271" s="110"/>
      <c r="AB271" s="110"/>
      <c r="AC271" s="110"/>
      <c r="AD271" s="110"/>
      <c r="AE271" s="110"/>
      <c r="AF271" s="110"/>
      <c r="AG271" s="110"/>
      <c r="AH271" s="110"/>
      <c r="AI271" s="110"/>
      <c r="AJ271" s="110"/>
      <c r="AK271" s="110"/>
      <c r="AL271" s="110"/>
      <c r="AM271" s="110"/>
      <c r="AN271" s="110"/>
      <c r="AO271" s="110"/>
      <c r="AP271" s="110"/>
      <c r="AQ271" s="110"/>
      <c r="AR271" s="110"/>
      <c r="AS271" s="110"/>
      <c r="AT271" s="110"/>
      <c r="AU271" s="110"/>
      <c r="AV271" s="110"/>
      <c r="AW271" s="110"/>
      <c r="AX271" s="110"/>
    </row>
    <row r="272" spans="1:50" ht="27" customHeight="1" x14ac:dyDescent="0.25">
      <c r="A272" s="110"/>
      <c r="B272" s="110"/>
      <c r="C272" s="110"/>
      <c r="D272" s="110"/>
      <c r="E272" s="110"/>
      <c r="F272" s="110"/>
      <c r="G272" s="110"/>
      <c r="H272" s="110"/>
      <c r="I272" s="110"/>
      <c r="J272" s="110"/>
      <c r="K272" s="110"/>
      <c r="L272" s="110"/>
      <c r="M272" s="110"/>
      <c r="N272" s="110"/>
      <c r="O272" s="110"/>
      <c r="P272" s="110"/>
      <c r="Q272" s="110"/>
      <c r="R272" s="110"/>
      <c r="S272" s="110"/>
      <c r="T272" s="110"/>
      <c r="U272" s="110"/>
      <c r="V272" s="110"/>
      <c r="W272" s="110"/>
      <c r="X272" s="110"/>
      <c r="Y272" s="110"/>
      <c r="Z272" s="110"/>
      <c r="AA272" s="110"/>
      <c r="AB272" s="110"/>
      <c r="AC272" s="110"/>
      <c r="AD272" s="110"/>
      <c r="AE272" s="110"/>
      <c r="AF272" s="110"/>
      <c r="AG272" s="110"/>
      <c r="AH272" s="110"/>
      <c r="AI272" s="110"/>
      <c r="AJ272" s="110"/>
      <c r="AK272" s="110"/>
      <c r="AL272" s="110"/>
      <c r="AM272" s="110"/>
      <c r="AN272" s="110"/>
      <c r="AO272" s="110"/>
      <c r="AP272" s="110"/>
      <c r="AQ272" s="110"/>
      <c r="AR272" s="110"/>
      <c r="AS272" s="110"/>
      <c r="AT272" s="110"/>
      <c r="AU272" s="110"/>
      <c r="AV272" s="110"/>
      <c r="AW272" s="110"/>
      <c r="AX272" s="110"/>
    </row>
    <row r="273" spans="1:50" ht="27" customHeight="1" x14ac:dyDescent="0.25">
      <c r="A273" s="110"/>
      <c r="B273" s="110"/>
      <c r="C273" s="110"/>
      <c r="D273" s="110"/>
      <c r="E273" s="110"/>
      <c r="F273" s="110"/>
      <c r="G273" s="110"/>
      <c r="H273" s="110"/>
      <c r="I273" s="110"/>
      <c r="J273" s="110"/>
      <c r="K273" s="110"/>
      <c r="L273" s="110"/>
      <c r="M273" s="110"/>
      <c r="N273" s="110"/>
      <c r="O273" s="110"/>
      <c r="P273" s="110"/>
      <c r="Q273" s="110"/>
      <c r="R273" s="110"/>
      <c r="S273" s="110"/>
      <c r="T273" s="110"/>
      <c r="U273" s="110"/>
      <c r="V273" s="110"/>
      <c r="W273" s="110"/>
      <c r="X273" s="110"/>
      <c r="Y273" s="110"/>
      <c r="Z273" s="110"/>
      <c r="AA273" s="110"/>
      <c r="AB273" s="110"/>
      <c r="AC273" s="110"/>
      <c r="AD273" s="110"/>
      <c r="AE273" s="110"/>
      <c r="AF273" s="110"/>
      <c r="AG273" s="110"/>
      <c r="AH273" s="110"/>
      <c r="AI273" s="110"/>
      <c r="AJ273" s="110"/>
      <c r="AK273" s="110"/>
      <c r="AL273" s="110"/>
      <c r="AM273" s="110"/>
      <c r="AN273" s="110"/>
      <c r="AO273" s="110"/>
      <c r="AP273" s="110"/>
      <c r="AQ273" s="110"/>
      <c r="AR273" s="110"/>
      <c r="AS273" s="110"/>
      <c r="AT273" s="110"/>
      <c r="AU273" s="110"/>
      <c r="AV273" s="110"/>
      <c r="AW273" s="110"/>
      <c r="AX273" s="110"/>
    </row>
    <row r="274" spans="1:50" ht="27" customHeight="1" x14ac:dyDescent="0.25">
      <c r="A274" s="110"/>
      <c r="B274" s="110"/>
      <c r="C274" s="110"/>
      <c r="D274" s="110"/>
      <c r="E274" s="110"/>
      <c r="F274" s="110"/>
      <c r="G274" s="110"/>
      <c r="H274" s="110"/>
      <c r="I274" s="110"/>
      <c r="J274" s="110"/>
      <c r="K274" s="110"/>
      <c r="L274" s="110"/>
      <c r="M274" s="110"/>
      <c r="N274" s="110"/>
      <c r="O274" s="110"/>
      <c r="P274" s="110"/>
      <c r="Q274" s="110"/>
      <c r="R274" s="110"/>
      <c r="S274" s="110"/>
      <c r="T274" s="110"/>
      <c r="U274" s="110"/>
      <c r="V274" s="110"/>
      <c r="W274" s="110"/>
      <c r="X274" s="110"/>
      <c r="Y274" s="110"/>
      <c r="Z274" s="110"/>
      <c r="AA274" s="110"/>
      <c r="AB274" s="110"/>
      <c r="AC274" s="110"/>
      <c r="AD274" s="110"/>
      <c r="AE274" s="110"/>
      <c r="AF274" s="110"/>
      <c r="AG274" s="110"/>
      <c r="AH274" s="110"/>
      <c r="AI274" s="110"/>
      <c r="AJ274" s="110"/>
      <c r="AK274" s="110"/>
      <c r="AL274" s="110"/>
      <c r="AM274" s="110"/>
      <c r="AN274" s="110"/>
      <c r="AO274" s="110"/>
      <c r="AP274" s="110"/>
      <c r="AQ274" s="110"/>
      <c r="AR274" s="110"/>
      <c r="AS274" s="110"/>
      <c r="AT274" s="110"/>
      <c r="AU274" s="110"/>
      <c r="AV274" s="110"/>
      <c r="AW274" s="110"/>
      <c r="AX274" s="110"/>
    </row>
    <row r="275" spans="1:50" ht="27" customHeight="1" x14ac:dyDescent="0.25">
      <c r="A275" s="110"/>
      <c r="B275" s="110"/>
      <c r="C275" s="110"/>
      <c r="D275" s="110"/>
      <c r="E275" s="110"/>
      <c r="F275" s="110"/>
      <c r="G275" s="110"/>
      <c r="H275" s="110"/>
      <c r="I275" s="110"/>
      <c r="J275" s="110"/>
      <c r="K275" s="110"/>
      <c r="L275" s="110"/>
      <c r="M275" s="110"/>
      <c r="N275" s="110"/>
      <c r="O275" s="110"/>
      <c r="P275" s="110"/>
      <c r="Q275" s="110"/>
      <c r="R275" s="110"/>
      <c r="S275" s="110"/>
      <c r="T275" s="110"/>
      <c r="U275" s="110"/>
      <c r="V275" s="110"/>
      <c r="W275" s="110"/>
      <c r="X275" s="110"/>
      <c r="Y275" s="110"/>
      <c r="Z275" s="110"/>
      <c r="AA275" s="110"/>
      <c r="AB275" s="110"/>
      <c r="AC275" s="110"/>
      <c r="AD275" s="110"/>
      <c r="AE275" s="110"/>
      <c r="AF275" s="110"/>
      <c r="AG275" s="110"/>
      <c r="AH275" s="110"/>
      <c r="AI275" s="110"/>
      <c r="AJ275" s="110"/>
      <c r="AK275" s="110"/>
      <c r="AL275" s="110"/>
      <c r="AM275" s="110"/>
      <c r="AN275" s="110"/>
      <c r="AO275" s="110"/>
      <c r="AP275" s="110"/>
      <c r="AQ275" s="110"/>
      <c r="AR275" s="110"/>
      <c r="AS275" s="110"/>
      <c r="AT275" s="110"/>
      <c r="AU275" s="110"/>
      <c r="AV275" s="110"/>
      <c r="AW275" s="110"/>
      <c r="AX275" s="110"/>
    </row>
    <row r="276" spans="1:50" ht="27" customHeight="1" x14ac:dyDescent="0.25">
      <c r="A276" s="110"/>
      <c r="B276" s="110"/>
      <c r="C276" s="110"/>
      <c r="D276" s="110"/>
      <c r="E276" s="110"/>
      <c r="F276" s="110"/>
      <c r="G276" s="110"/>
      <c r="H276" s="110"/>
      <c r="I276" s="110"/>
      <c r="J276" s="110"/>
      <c r="K276" s="110"/>
      <c r="L276" s="110"/>
      <c r="M276" s="110"/>
      <c r="N276" s="110"/>
      <c r="O276" s="110"/>
      <c r="P276" s="110"/>
      <c r="Q276" s="110"/>
      <c r="R276" s="110"/>
      <c r="S276" s="110"/>
      <c r="T276" s="110"/>
      <c r="U276" s="110"/>
      <c r="V276" s="110"/>
      <c r="W276" s="110"/>
      <c r="X276" s="110"/>
      <c r="Y276" s="110"/>
      <c r="Z276" s="110"/>
      <c r="AA276" s="110"/>
      <c r="AB276" s="110"/>
      <c r="AC276" s="110"/>
      <c r="AD276" s="110"/>
      <c r="AE276" s="110"/>
      <c r="AF276" s="110"/>
      <c r="AG276" s="110"/>
      <c r="AH276" s="110"/>
      <c r="AI276" s="110"/>
      <c r="AJ276" s="110"/>
      <c r="AK276" s="110"/>
      <c r="AL276" s="110"/>
      <c r="AM276" s="110"/>
      <c r="AN276" s="110"/>
      <c r="AO276" s="110"/>
      <c r="AP276" s="110"/>
      <c r="AQ276" s="110"/>
      <c r="AR276" s="110"/>
      <c r="AS276" s="110"/>
      <c r="AT276" s="110"/>
      <c r="AU276" s="110"/>
      <c r="AV276" s="110"/>
      <c r="AW276" s="110"/>
      <c r="AX276" s="110"/>
    </row>
    <row r="277" spans="1:50" ht="27" customHeight="1" x14ac:dyDescent="0.25">
      <c r="A277" s="110"/>
      <c r="B277" s="110"/>
      <c r="C277" s="110"/>
      <c r="D277" s="110"/>
      <c r="E277" s="110"/>
      <c r="F277" s="110"/>
      <c r="G277" s="110"/>
      <c r="H277" s="110"/>
      <c r="I277" s="110"/>
      <c r="J277" s="110"/>
      <c r="K277" s="110"/>
      <c r="L277" s="110"/>
      <c r="M277" s="110"/>
      <c r="N277" s="110"/>
      <c r="O277" s="110"/>
      <c r="P277" s="110"/>
      <c r="Q277" s="110"/>
      <c r="R277" s="110"/>
      <c r="S277" s="110"/>
      <c r="T277" s="110"/>
      <c r="U277" s="110"/>
      <c r="V277" s="110"/>
      <c r="W277" s="110"/>
      <c r="X277" s="110"/>
      <c r="Y277" s="110"/>
      <c r="Z277" s="110"/>
      <c r="AA277" s="110"/>
      <c r="AB277" s="110"/>
      <c r="AC277" s="110"/>
      <c r="AD277" s="110"/>
      <c r="AE277" s="110"/>
      <c r="AF277" s="110"/>
      <c r="AG277" s="110"/>
      <c r="AH277" s="110"/>
      <c r="AI277" s="110"/>
      <c r="AJ277" s="110"/>
      <c r="AK277" s="110"/>
      <c r="AL277" s="110"/>
      <c r="AM277" s="110"/>
      <c r="AN277" s="110"/>
      <c r="AO277" s="110"/>
      <c r="AP277" s="110"/>
      <c r="AQ277" s="110"/>
      <c r="AR277" s="110"/>
      <c r="AS277" s="110"/>
      <c r="AT277" s="110"/>
      <c r="AU277" s="110"/>
      <c r="AV277" s="110"/>
      <c r="AW277" s="110"/>
      <c r="AX277" s="110"/>
    </row>
    <row r="278" spans="1:50" ht="27" customHeight="1" x14ac:dyDescent="0.25">
      <c r="A278" s="110"/>
      <c r="B278" s="110"/>
      <c r="C278" s="110"/>
      <c r="D278" s="110"/>
      <c r="E278" s="110"/>
      <c r="F278" s="110"/>
      <c r="G278" s="110"/>
      <c r="H278" s="110"/>
      <c r="I278" s="110"/>
      <c r="J278" s="110"/>
      <c r="K278" s="110"/>
      <c r="L278" s="110"/>
      <c r="M278" s="110"/>
      <c r="N278" s="110"/>
      <c r="O278" s="110"/>
      <c r="P278" s="110"/>
      <c r="Q278" s="110"/>
      <c r="R278" s="110"/>
      <c r="S278" s="110"/>
      <c r="T278" s="110"/>
      <c r="U278" s="110"/>
      <c r="V278" s="110"/>
      <c r="W278" s="110"/>
      <c r="X278" s="110"/>
      <c r="Y278" s="110"/>
      <c r="Z278" s="110"/>
      <c r="AA278" s="110"/>
      <c r="AB278" s="110"/>
      <c r="AC278" s="110"/>
      <c r="AD278" s="110"/>
      <c r="AE278" s="110"/>
      <c r="AF278" s="110"/>
      <c r="AG278" s="110"/>
      <c r="AH278" s="110"/>
      <c r="AI278" s="110"/>
      <c r="AJ278" s="110"/>
      <c r="AK278" s="110"/>
      <c r="AL278" s="110"/>
      <c r="AM278" s="110"/>
      <c r="AN278" s="110"/>
      <c r="AO278" s="110"/>
      <c r="AP278" s="110"/>
      <c r="AQ278" s="110"/>
      <c r="AR278" s="110"/>
      <c r="AS278" s="110"/>
      <c r="AT278" s="110"/>
      <c r="AU278" s="110"/>
      <c r="AV278" s="110"/>
      <c r="AW278" s="110"/>
      <c r="AX278" s="110"/>
    </row>
    <row r="279" spans="1:50" ht="27" customHeight="1" x14ac:dyDescent="0.25">
      <c r="A279" s="110"/>
      <c r="B279" s="110"/>
      <c r="C279" s="110"/>
      <c r="D279" s="110"/>
      <c r="E279" s="110"/>
      <c r="F279" s="110"/>
      <c r="G279" s="110"/>
      <c r="H279" s="110"/>
      <c r="I279" s="110"/>
      <c r="J279" s="110"/>
      <c r="K279" s="110"/>
      <c r="L279" s="110"/>
      <c r="M279" s="110"/>
      <c r="N279" s="110"/>
      <c r="O279" s="110"/>
      <c r="P279" s="110"/>
      <c r="Q279" s="110"/>
      <c r="R279" s="110"/>
      <c r="S279" s="110"/>
      <c r="T279" s="110"/>
      <c r="U279" s="110"/>
      <c r="V279" s="110"/>
      <c r="W279" s="110"/>
      <c r="X279" s="110"/>
      <c r="Y279" s="110"/>
      <c r="Z279" s="110"/>
      <c r="AA279" s="110"/>
      <c r="AB279" s="110"/>
      <c r="AC279" s="110"/>
      <c r="AD279" s="110"/>
      <c r="AE279" s="110"/>
      <c r="AF279" s="110"/>
      <c r="AG279" s="110"/>
      <c r="AH279" s="110"/>
      <c r="AI279" s="110"/>
      <c r="AJ279" s="110"/>
      <c r="AK279" s="110"/>
      <c r="AL279" s="110"/>
      <c r="AM279" s="110"/>
      <c r="AN279" s="110"/>
      <c r="AO279" s="110"/>
      <c r="AP279" s="110"/>
      <c r="AQ279" s="110"/>
      <c r="AR279" s="110"/>
      <c r="AS279" s="110"/>
      <c r="AT279" s="110"/>
      <c r="AU279" s="110"/>
      <c r="AV279" s="110"/>
      <c r="AW279" s="110"/>
      <c r="AX279" s="110"/>
    </row>
    <row r="280" spans="1:50" ht="27" customHeight="1" x14ac:dyDescent="0.25">
      <c r="A280" s="110"/>
      <c r="B280" s="110"/>
      <c r="C280" s="110"/>
      <c r="D280" s="110"/>
      <c r="E280" s="110"/>
      <c r="F280" s="110"/>
      <c r="G280" s="110"/>
      <c r="H280" s="110"/>
      <c r="I280" s="110"/>
      <c r="J280" s="110"/>
      <c r="K280" s="110"/>
      <c r="L280" s="110"/>
      <c r="M280" s="110"/>
      <c r="N280" s="110"/>
      <c r="O280" s="110"/>
      <c r="P280" s="110"/>
      <c r="Q280" s="110"/>
      <c r="R280" s="110"/>
      <c r="S280" s="110"/>
      <c r="T280" s="110"/>
      <c r="U280" s="110"/>
      <c r="V280" s="110"/>
      <c r="W280" s="110"/>
      <c r="X280" s="110"/>
      <c r="Y280" s="110"/>
      <c r="Z280" s="110"/>
      <c r="AA280" s="110"/>
      <c r="AB280" s="110"/>
      <c r="AC280" s="110"/>
      <c r="AD280" s="110"/>
      <c r="AE280" s="110"/>
      <c r="AF280" s="110"/>
      <c r="AG280" s="110"/>
      <c r="AH280" s="110"/>
      <c r="AI280" s="110"/>
      <c r="AJ280" s="110"/>
      <c r="AK280" s="110"/>
      <c r="AL280" s="110"/>
      <c r="AM280" s="110"/>
      <c r="AN280" s="110"/>
      <c r="AO280" s="110"/>
      <c r="AP280" s="110"/>
      <c r="AQ280" s="110"/>
      <c r="AR280" s="110"/>
      <c r="AS280" s="110"/>
      <c r="AT280" s="110"/>
      <c r="AU280" s="110"/>
      <c r="AV280" s="110"/>
      <c r="AW280" s="110"/>
      <c r="AX280" s="110"/>
    </row>
    <row r="281" spans="1:50" ht="27" customHeight="1" x14ac:dyDescent="0.25">
      <c r="A281" s="110"/>
      <c r="B281" s="110"/>
      <c r="C281" s="110"/>
      <c r="D281" s="110"/>
      <c r="E281" s="110"/>
      <c r="F281" s="110"/>
      <c r="G281" s="110"/>
      <c r="H281" s="110"/>
      <c r="I281" s="110"/>
      <c r="J281" s="110"/>
      <c r="K281" s="110"/>
      <c r="L281" s="110"/>
      <c r="M281" s="110"/>
      <c r="N281" s="110"/>
      <c r="O281" s="110"/>
      <c r="P281" s="110"/>
      <c r="Q281" s="110"/>
      <c r="R281" s="110"/>
      <c r="S281" s="110"/>
      <c r="T281" s="110"/>
      <c r="U281" s="110"/>
      <c r="V281" s="110"/>
      <c r="W281" s="110"/>
      <c r="X281" s="110"/>
      <c r="Y281" s="110"/>
      <c r="Z281" s="110"/>
      <c r="AA281" s="110"/>
      <c r="AB281" s="110"/>
      <c r="AC281" s="110"/>
      <c r="AD281" s="110"/>
      <c r="AE281" s="110"/>
      <c r="AF281" s="110"/>
      <c r="AG281" s="110"/>
      <c r="AH281" s="110"/>
      <c r="AI281" s="110"/>
      <c r="AJ281" s="110"/>
      <c r="AK281" s="110"/>
      <c r="AL281" s="110"/>
      <c r="AM281" s="110"/>
      <c r="AN281" s="110"/>
      <c r="AO281" s="110"/>
      <c r="AP281" s="110"/>
      <c r="AQ281" s="110"/>
      <c r="AR281" s="110"/>
      <c r="AS281" s="110"/>
      <c r="AT281" s="110"/>
      <c r="AU281" s="110"/>
      <c r="AV281" s="110"/>
      <c r="AW281" s="110"/>
      <c r="AX281" s="110"/>
    </row>
    <row r="282" spans="1:50" ht="27" customHeight="1" x14ac:dyDescent="0.25">
      <c r="A282" s="110"/>
      <c r="B282" s="110"/>
      <c r="C282" s="110"/>
      <c r="D282" s="110"/>
      <c r="E282" s="110"/>
      <c r="F282" s="110"/>
      <c r="G282" s="110"/>
      <c r="H282" s="110"/>
      <c r="I282" s="110"/>
      <c r="J282" s="110"/>
      <c r="K282" s="110"/>
      <c r="L282" s="110"/>
      <c r="M282" s="110"/>
      <c r="N282" s="110"/>
      <c r="O282" s="110"/>
      <c r="P282" s="110"/>
      <c r="Q282" s="110"/>
      <c r="R282" s="110"/>
      <c r="S282" s="110"/>
      <c r="T282" s="110"/>
      <c r="U282" s="110"/>
      <c r="V282" s="110"/>
      <c r="W282" s="110"/>
      <c r="X282" s="110"/>
      <c r="Y282" s="110"/>
      <c r="Z282" s="110"/>
      <c r="AA282" s="110"/>
      <c r="AB282" s="110"/>
      <c r="AC282" s="110"/>
      <c r="AD282" s="110"/>
      <c r="AE282" s="110"/>
      <c r="AF282" s="110"/>
      <c r="AG282" s="110"/>
      <c r="AH282" s="110"/>
      <c r="AI282" s="110"/>
      <c r="AJ282" s="110"/>
      <c r="AK282" s="110"/>
      <c r="AL282" s="110"/>
      <c r="AM282" s="110"/>
      <c r="AN282" s="110"/>
      <c r="AO282" s="110"/>
      <c r="AP282" s="110"/>
      <c r="AQ282" s="110"/>
      <c r="AR282" s="110"/>
      <c r="AS282" s="110"/>
      <c r="AT282" s="110"/>
      <c r="AU282" s="110"/>
      <c r="AV282" s="110"/>
      <c r="AW282" s="110"/>
      <c r="AX282" s="110"/>
    </row>
    <row r="283" spans="1:50" ht="27" customHeight="1" x14ac:dyDescent="0.25">
      <c r="A283" s="110"/>
      <c r="B283" s="110"/>
      <c r="C283" s="110"/>
      <c r="D283" s="110"/>
      <c r="E283" s="110"/>
      <c r="F283" s="110"/>
      <c r="G283" s="110"/>
      <c r="H283" s="110"/>
      <c r="I283" s="110"/>
      <c r="J283" s="110"/>
      <c r="K283" s="110"/>
      <c r="L283" s="110"/>
      <c r="M283" s="110"/>
      <c r="N283" s="110"/>
      <c r="O283" s="110"/>
      <c r="P283" s="110"/>
      <c r="Q283" s="110"/>
      <c r="R283" s="110"/>
      <c r="S283" s="110"/>
      <c r="T283" s="110"/>
      <c r="U283" s="110"/>
      <c r="V283" s="110"/>
      <c r="W283" s="110"/>
      <c r="X283" s="110"/>
      <c r="Y283" s="110"/>
      <c r="Z283" s="110"/>
      <c r="AA283" s="110"/>
      <c r="AB283" s="110"/>
      <c r="AC283" s="110"/>
      <c r="AD283" s="110"/>
      <c r="AE283" s="110"/>
      <c r="AF283" s="110"/>
      <c r="AG283" s="110"/>
      <c r="AH283" s="110"/>
      <c r="AI283" s="110"/>
      <c r="AJ283" s="110"/>
      <c r="AK283" s="110"/>
      <c r="AL283" s="110"/>
      <c r="AM283" s="110"/>
      <c r="AN283" s="110"/>
      <c r="AO283" s="110"/>
      <c r="AP283" s="110"/>
      <c r="AQ283" s="110"/>
      <c r="AR283" s="110"/>
      <c r="AS283" s="110"/>
      <c r="AT283" s="110"/>
      <c r="AU283" s="110"/>
      <c r="AV283" s="110"/>
      <c r="AW283" s="110"/>
      <c r="AX283" s="110"/>
    </row>
    <row r="284" spans="1:50" ht="27" customHeight="1" x14ac:dyDescent="0.25">
      <c r="A284" s="110"/>
      <c r="B284" s="110"/>
      <c r="C284" s="110"/>
      <c r="D284" s="110"/>
      <c r="E284" s="110"/>
      <c r="F284" s="110"/>
      <c r="G284" s="110"/>
      <c r="H284" s="110"/>
      <c r="I284" s="110"/>
      <c r="J284" s="110"/>
      <c r="K284" s="110"/>
      <c r="L284" s="110"/>
      <c r="M284" s="110"/>
      <c r="N284" s="110"/>
      <c r="O284" s="110"/>
      <c r="P284" s="110"/>
      <c r="Q284" s="110"/>
      <c r="R284" s="110"/>
      <c r="S284" s="110"/>
      <c r="T284" s="110"/>
      <c r="U284" s="110"/>
      <c r="V284" s="110"/>
      <c r="W284" s="110"/>
      <c r="X284" s="110"/>
      <c r="Y284" s="110"/>
      <c r="Z284" s="110"/>
      <c r="AA284" s="110"/>
      <c r="AB284" s="110"/>
      <c r="AC284" s="110"/>
      <c r="AD284" s="110"/>
      <c r="AE284" s="110"/>
      <c r="AF284" s="110"/>
      <c r="AG284" s="110"/>
      <c r="AH284" s="110"/>
      <c r="AI284" s="110"/>
      <c r="AJ284" s="110"/>
      <c r="AK284" s="110"/>
      <c r="AL284" s="110"/>
      <c r="AM284" s="110"/>
      <c r="AN284" s="110"/>
      <c r="AO284" s="110"/>
      <c r="AP284" s="110"/>
      <c r="AQ284" s="110"/>
      <c r="AR284" s="110"/>
      <c r="AS284" s="110"/>
      <c r="AT284" s="110"/>
      <c r="AU284" s="110"/>
      <c r="AV284" s="110"/>
      <c r="AW284" s="110"/>
      <c r="AX284" s="110"/>
    </row>
    <row r="285" spans="1:50" ht="27" customHeight="1" x14ac:dyDescent="0.2"/>
  </sheetData>
  <pageMargins left="0.75" right="0.75" top="1" bottom="1" header="0.5" footer="0.5"/>
  <pageSetup orientation="portrait" horizontalDpi="4294967292" verticalDpi="4294967292"/>
  <colBreaks count="2" manualBreakCount="2">
    <brk id="6" max="1048575" man="1"/>
    <brk id="14" max="1048575" man="1"/>
  </colBreaks>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H269"/>
  <sheetViews>
    <sheetView zoomScale="80" zoomScaleNormal="80" zoomScalePageLayoutView="80" workbookViewId="0">
      <selection activeCell="C137" sqref="C137"/>
    </sheetView>
  </sheetViews>
  <sheetFormatPr defaultColWidth="11" defaultRowHeight="12.75" x14ac:dyDescent="0.2"/>
  <cols>
    <col min="1" max="2" width="6.125" style="22" customWidth="1"/>
    <col min="3" max="3" width="65" style="22" customWidth="1"/>
    <col min="4" max="7" width="22.5" style="22" customWidth="1"/>
    <col min="8" max="8" width="9.5" style="22" customWidth="1"/>
    <col min="9" max="9" width="53.125" style="22" customWidth="1"/>
    <col min="10" max="10" width="18.5" style="22" customWidth="1"/>
    <col min="11" max="11" width="22.5" style="22" customWidth="1"/>
    <col min="12" max="12" width="6.125" style="22" customWidth="1"/>
    <col min="13" max="13" width="65" style="22" customWidth="1"/>
    <col min="14" max="16" width="22.5" style="22" customWidth="1"/>
    <col min="17" max="24" width="11" style="22"/>
    <col min="25" max="25" width="22.5" style="22" customWidth="1"/>
    <col min="26" max="26" width="6.125" style="22" customWidth="1"/>
    <col min="27" max="27" width="65" style="22" customWidth="1"/>
    <col min="28" max="33" width="22.5" style="22" customWidth="1"/>
    <col min="34" max="16384" width="11" style="22"/>
  </cols>
  <sheetData>
    <row r="1" spans="1:138" ht="15" x14ac:dyDescent="0.2">
      <c r="A1" s="146"/>
      <c r="B1" s="146"/>
      <c r="C1" s="146"/>
      <c r="D1" s="146"/>
      <c r="E1" s="146"/>
      <c r="F1" s="6"/>
      <c r="G1" s="8"/>
      <c r="H1" s="8"/>
      <c r="I1" s="8"/>
      <c r="J1" s="8"/>
      <c r="K1" s="8"/>
      <c r="L1" s="8"/>
      <c r="M1" s="8"/>
      <c r="N1" s="8"/>
      <c r="O1" s="8"/>
      <c r="P1" s="8"/>
      <c r="Q1" s="8"/>
      <c r="R1" s="8"/>
      <c r="S1" s="8"/>
      <c r="T1" s="8"/>
      <c r="U1" s="8"/>
      <c r="V1" s="8"/>
      <c r="W1" s="146"/>
      <c r="X1" s="146"/>
      <c r="Y1" s="146"/>
      <c r="Z1" s="145"/>
      <c r="AA1" s="145"/>
      <c r="AB1" s="145"/>
      <c r="AC1" s="145"/>
      <c r="AD1" s="145"/>
      <c r="AE1" s="145"/>
      <c r="AF1" s="145"/>
      <c r="AG1" s="145"/>
      <c r="AH1" s="145"/>
      <c r="AI1" s="145"/>
      <c r="AJ1" s="145"/>
      <c r="AK1" s="145"/>
      <c r="AL1" s="145"/>
      <c r="AM1" s="145"/>
      <c r="AN1" s="145"/>
      <c r="AO1" s="145"/>
      <c r="AP1" s="145"/>
      <c r="AQ1" s="145"/>
      <c r="AR1" s="145"/>
      <c r="AS1" s="145"/>
      <c r="AT1" s="145"/>
      <c r="AU1" s="145"/>
      <c r="AV1" s="145"/>
      <c r="AW1" s="77"/>
      <c r="AX1" s="77"/>
      <c r="AY1" s="77"/>
      <c r="AZ1" s="77"/>
      <c r="BA1" s="77"/>
      <c r="BB1" s="77"/>
      <c r="BC1" s="77"/>
      <c r="BD1" s="77"/>
      <c r="BE1" s="77"/>
      <c r="BF1" s="77"/>
      <c r="BG1" s="77"/>
      <c r="BH1" s="77"/>
      <c r="BI1" s="77"/>
      <c r="BJ1" s="77"/>
      <c r="BK1" s="77"/>
      <c r="BL1" s="77"/>
      <c r="BM1" s="77"/>
      <c r="BN1" s="77"/>
      <c r="BO1" s="77"/>
      <c r="BP1" s="77"/>
      <c r="BQ1" s="77"/>
      <c r="BR1" s="77"/>
      <c r="BS1" s="77"/>
      <c r="BT1" s="77"/>
      <c r="BU1" s="77"/>
      <c r="BV1" s="77"/>
      <c r="BW1" s="77"/>
      <c r="BX1" s="77"/>
      <c r="BY1" s="77"/>
      <c r="BZ1" s="77"/>
      <c r="CA1" s="77"/>
      <c r="CB1" s="77"/>
      <c r="CC1" s="77"/>
      <c r="CD1" s="77"/>
      <c r="CE1" s="77"/>
      <c r="CF1" s="77"/>
      <c r="CG1" s="77"/>
      <c r="CH1" s="77"/>
      <c r="CI1" s="77"/>
      <c r="CJ1" s="77"/>
      <c r="CK1" s="77"/>
      <c r="CL1" s="77"/>
      <c r="CM1" s="77"/>
      <c r="CN1" s="77"/>
      <c r="CO1" s="77"/>
      <c r="CP1" s="77"/>
      <c r="CQ1" s="77"/>
      <c r="CR1" s="77"/>
      <c r="CS1" s="77"/>
      <c r="CT1" s="77"/>
      <c r="CU1" s="77"/>
      <c r="CV1" s="77"/>
      <c r="CW1" s="77"/>
      <c r="CX1" s="77"/>
      <c r="CY1" s="77"/>
      <c r="CZ1" s="77"/>
      <c r="DA1" s="77"/>
      <c r="DB1" s="77"/>
      <c r="DC1" s="77"/>
      <c r="DD1" s="77"/>
      <c r="DE1" s="77"/>
      <c r="DF1" s="77"/>
      <c r="DG1" s="77"/>
      <c r="DH1" s="77"/>
      <c r="DI1" s="77"/>
      <c r="DJ1" s="77"/>
      <c r="DK1" s="77"/>
      <c r="DL1" s="77"/>
      <c r="DM1" s="77"/>
      <c r="DN1" s="77"/>
      <c r="DO1" s="77"/>
      <c r="DP1" s="77"/>
      <c r="DQ1" s="77"/>
      <c r="DR1" s="77"/>
      <c r="DS1" s="77"/>
      <c r="DT1" s="77"/>
      <c r="DU1" s="77"/>
      <c r="DV1" s="77"/>
      <c r="DW1" s="77"/>
      <c r="DX1" s="77"/>
      <c r="DY1" s="77"/>
      <c r="DZ1" s="77"/>
      <c r="EA1" s="77"/>
      <c r="EB1" s="77"/>
      <c r="EC1" s="77"/>
      <c r="ED1" s="77"/>
      <c r="EE1" s="77"/>
      <c r="EF1" s="77"/>
      <c r="EG1" s="77"/>
      <c r="EH1" s="77"/>
    </row>
    <row r="2" spans="1:138" ht="15" x14ac:dyDescent="0.2">
      <c r="A2" s="8"/>
      <c r="B2" s="8"/>
      <c r="C2" s="8"/>
      <c r="D2" s="8"/>
      <c r="E2" s="8"/>
      <c r="F2" s="6"/>
      <c r="G2" s="8"/>
      <c r="H2" s="8"/>
      <c r="I2" s="8"/>
      <c r="J2" s="8"/>
      <c r="K2" s="8"/>
      <c r="L2" s="8"/>
      <c r="M2" s="8"/>
      <c r="N2" s="8"/>
      <c r="O2" s="8"/>
      <c r="P2" s="8"/>
      <c r="Q2" s="8"/>
      <c r="R2" s="8"/>
      <c r="S2" s="8"/>
      <c r="T2" s="8"/>
      <c r="U2" s="8"/>
      <c r="V2" s="8"/>
      <c r="W2" s="8"/>
      <c r="X2" s="8"/>
      <c r="Y2" s="8"/>
      <c r="Z2" s="145"/>
      <c r="AA2" s="145"/>
      <c r="AB2" s="145"/>
      <c r="AC2" s="145"/>
      <c r="AD2" s="145"/>
      <c r="AE2" s="145"/>
      <c r="AF2" s="145"/>
      <c r="AG2" s="145"/>
      <c r="AH2" s="145"/>
      <c r="AI2" s="145"/>
      <c r="AJ2" s="145"/>
      <c r="AK2" s="145"/>
      <c r="AL2" s="145"/>
      <c r="AM2" s="145"/>
      <c r="AN2" s="145"/>
      <c r="AO2" s="145"/>
      <c r="AP2" s="145"/>
      <c r="AQ2" s="145"/>
      <c r="AR2" s="145"/>
      <c r="AS2" s="145"/>
      <c r="AT2" s="145"/>
      <c r="AU2" s="145"/>
      <c r="AV2" s="145"/>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c r="CA2" s="77"/>
      <c r="CB2" s="77"/>
      <c r="CC2" s="77"/>
      <c r="CD2" s="77"/>
      <c r="CE2" s="77"/>
      <c r="CF2" s="77"/>
      <c r="CG2" s="77"/>
      <c r="CH2" s="77"/>
      <c r="CI2" s="77"/>
      <c r="CJ2" s="77"/>
      <c r="CK2" s="77"/>
      <c r="CL2" s="77"/>
      <c r="CM2" s="77"/>
      <c r="CN2" s="77"/>
      <c r="CO2" s="77"/>
      <c r="CP2" s="77"/>
      <c r="CQ2" s="77"/>
      <c r="CR2" s="77"/>
      <c r="CS2" s="77"/>
      <c r="CT2" s="77"/>
      <c r="CU2" s="77"/>
      <c r="CV2" s="77"/>
      <c r="CW2" s="77"/>
      <c r="CX2" s="77"/>
      <c r="CY2" s="77"/>
      <c r="CZ2" s="77"/>
      <c r="DA2" s="77"/>
      <c r="DB2" s="77"/>
      <c r="DC2" s="77"/>
      <c r="DD2" s="77"/>
      <c r="DE2" s="77"/>
      <c r="DF2" s="77"/>
      <c r="DG2" s="77"/>
      <c r="DH2" s="77"/>
      <c r="DI2" s="77"/>
      <c r="DJ2" s="77"/>
      <c r="DK2" s="77"/>
      <c r="DL2" s="77"/>
      <c r="DM2" s="77"/>
      <c r="DN2" s="77"/>
      <c r="DO2" s="77"/>
      <c r="DP2" s="77"/>
      <c r="DQ2" s="77"/>
      <c r="DR2" s="77"/>
      <c r="DS2" s="77"/>
      <c r="DT2" s="77"/>
      <c r="DU2" s="77"/>
      <c r="DV2" s="77"/>
      <c r="DW2" s="77"/>
      <c r="DX2" s="77"/>
      <c r="DY2" s="77"/>
      <c r="DZ2" s="77"/>
      <c r="EA2" s="77"/>
      <c r="EB2" s="77"/>
      <c r="EC2" s="77"/>
      <c r="ED2" s="77"/>
      <c r="EE2" s="77"/>
      <c r="EF2" s="77"/>
      <c r="EG2" s="77"/>
      <c r="EH2" s="77"/>
    </row>
    <row r="3" spans="1:138" ht="15" x14ac:dyDescent="0.2">
      <c r="A3" s="8"/>
      <c r="B3" s="8"/>
      <c r="C3" s="8"/>
      <c r="D3" s="8"/>
      <c r="E3" s="8"/>
      <c r="F3" s="6"/>
      <c r="G3" s="8"/>
      <c r="H3" s="8"/>
      <c r="I3" s="8"/>
      <c r="J3" s="8"/>
      <c r="K3" s="8"/>
      <c r="L3" s="8"/>
      <c r="M3" s="8"/>
      <c r="N3" s="8"/>
      <c r="O3" s="8"/>
      <c r="P3" s="8"/>
      <c r="Q3" s="8"/>
      <c r="R3" s="8"/>
      <c r="S3" s="8"/>
      <c r="T3" s="8"/>
      <c r="U3" s="8"/>
      <c r="V3" s="8"/>
      <c r="W3" s="8"/>
      <c r="X3" s="8"/>
      <c r="Y3" s="8"/>
      <c r="Z3" s="145"/>
      <c r="AA3" s="145"/>
      <c r="AB3" s="145"/>
      <c r="AC3" s="145"/>
      <c r="AD3" s="145"/>
      <c r="AE3" s="145"/>
      <c r="AF3" s="145"/>
      <c r="AG3" s="145"/>
      <c r="AH3" s="145"/>
      <c r="AI3" s="145"/>
      <c r="AJ3" s="145"/>
      <c r="AK3" s="145"/>
      <c r="AL3" s="145"/>
      <c r="AM3" s="145"/>
      <c r="AN3" s="145"/>
      <c r="AO3" s="145"/>
      <c r="AP3" s="145"/>
      <c r="AQ3" s="145"/>
      <c r="AR3" s="145"/>
      <c r="AS3" s="145"/>
      <c r="AT3" s="145"/>
      <c r="AU3" s="145"/>
      <c r="AV3" s="145"/>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row>
    <row r="4" spans="1:138" ht="15" x14ac:dyDescent="0.2">
      <c r="A4" s="8"/>
      <c r="B4" s="8"/>
      <c r="C4" s="8"/>
      <c r="D4" s="8"/>
      <c r="E4" s="8"/>
      <c r="F4" s="8"/>
      <c r="G4" s="8"/>
      <c r="H4" s="8"/>
      <c r="I4" s="8"/>
      <c r="J4" s="8"/>
      <c r="K4" s="8"/>
      <c r="L4" s="8"/>
      <c r="M4" s="8"/>
      <c r="N4" s="8"/>
      <c r="O4" s="8"/>
      <c r="P4" s="8"/>
      <c r="Q4" s="8"/>
      <c r="R4" s="8"/>
      <c r="S4" s="8"/>
      <c r="T4" s="8"/>
      <c r="U4" s="8"/>
      <c r="V4" s="8"/>
      <c r="W4" s="8"/>
      <c r="X4" s="8"/>
      <c r="Y4" s="8"/>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c r="CU4" s="77"/>
      <c r="CV4" s="77"/>
      <c r="CW4" s="77"/>
      <c r="CX4" s="77"/>
      <c r="CY4" s="77"/>
      <c r="CZ4" s="77"/>
      <c r="DA4" s="77"/>
      <c r="DB4" s="77"/>
      <c r="DC4" s="77"/>
      <c r="DD4" s="77"/>
      <c r="DE4" s="77"/>
      <c r="DF4" s="77"/>
      <c r="DG4" s="77"/>
      <c r="DH4" s="77"/>
      <c r="DI4" s="77"/>
      <c r="DJ4" s="77"/>
      <c r="DK4" s="77"/>
      <c r="DL4" s="77"/>
      <c r="DM4" s="77"/>
      <c r="DN4" s="77"/>
      <c r="DO4" s="77"/>
      <c r="DP4" s="77"/>
      <c r="DQ4" s="77"/>
      <c r="DR4" s="77"/>
      <c r="DS4" s="77"/>
      <c r="DT4" s="77"/>
      <c r="DU4" s="77"/>
      <c r="DV4" s="77"/>
      <c r="DW4" s="77"/>
      <c r="DX4" s="77"/>
      <c r="DY4" s="77"/>
      <c r="DZ4" s="77"/>
      <c r="EA4" s="77"/>
      <c r="EB4" s="77"/>
      <c r="EC4" s="77"/>
      <c r="ED4" s="77"/>
      <c r="EE4" s="77"/>
      <c r="EF4" s="77"/>
      <c r="EG4" s="77"/>
      <c r="EH4" s="77"/>
    </row>
    <row r="5" spans="1:138" ht="15" x14ac:dyDescent="0.2">
      <c r="A5" s="8"/>
      <c r="C5" s="8"/>
      <c r="D5" s="8"/>
      <c r="F5" s="8"/>
      <c r="G5" s="8"/>
      <c r="H5" s="8"/>
      <c r="I5" s="8"/>
      <c r="J5" s="8"/>
      <c r="K5" s="8"/>
      <c r="L5" s="8"/>
      <c r="M5" s="8"/>
      <c r="N5" s="8"/>
      <c r="O5" s="8"/>
      <c r="P5" s="8"/>
      <c r="Q5" s="8"/>
      <c r="R5" s="8"/>
      <c r="S5" s="8"/>
      <c r="T5" s="8"/>
      <c r="U5" s="8"/>
      <c r="V5" s="8"/>
      <c r="W5" s="8"/>
      <c r="X5" s="8"/>
      <c r="Y5" s="8"/>
      <c r="Z5" s="145"/>
      <c r="AA5" s="145"/>
      <c r="AB5" s="145"/>
      <c r="AC5" s="145"/>
      <c r="AD5" s="145"/>
      <c r="AE5" s="145"/>
      <c r="AF5" s="145"/>
      <c r="AG5" s="145"/>
      <c r="AH5" s="145"/>
      <c r="AI5" s="145"/>
      <c r="AJ5" s="145"/>
      <c r="AK5" s="145"/>
      <c r="AL5" s="145"/>
      <c r="AM5" s="145"/>
      <c r="AN5" s="145"/>
      <c r="AO5" s="145"/>
      <c r="AP5" s="145"/>
      <c r="AQ5" s="145"/>
      <c r="AR5" s="145"/>
      <c r="AS5" s="145"/>
      <c r="AT5" s="145"/>
      <c r="AU5" s="145"/>
      <c r="AV5" s="145"/>
      <c r="AW5" s="77"/>
      <c r="AX5" s="77"/>
      <c r="AY5" s="77"/>
      <c r="AZ5" s="77"/>
      <c r="BA5" s="77"/>
      <c r="BB5" s="77"/>
      <c r="BC5" s="77"/>
      <c r="BD5" s="77"/>
      <c r="BE5" s="77"/>
      <c r="BF5" s="77"/>
      <c r="BG5" s="77"/>
      <c r="BH5" s="77"/>
      <c r="BI5" s="77"/>
      <c r="BJ5" s="77"/>
      <c r="BK5" s="77"/>
      <c r="BL5" s="77"/>
      <c r="BM5" s="77"/>
      <c r="BN5" s="77"/>
      <c r="BO5" s="77"/>
      <c r="BP5" s="77"/>
      <c r="BQ5" s="77"/>
      <c r="BR5" s="77"/>
      <c r="BS5" s="77"/>
      <c r="BT5" s="77"/>
      <c r="BU5" s="77"/>
      <c r="BV5" s="77"/>
      <c r="BW5" s="77"/>
      <c r="BX5" s="77"/>
      <c r="BY5" s="77"/>
      <c r="BZ5" s="77"/>
      <c r="CA5" s="77"/>
      <c r="CB5" s="77"/>
      <c r="CC5" s="77"/>
      <c r="CD5" s="77"/>
      <c r="CE5" s="77"/>
      <c r="CF5" s="77"/>
      <c r="CG5" s="77"/>
      <c r="CH5" s="77"/>
      <c r="CI5" s="77"/>
      <c r="CJ5" s="77"/>
      <c r="CK5" s="77"/>
      <c r="CL5" s="77"/>
      <c r="CM5" s="77"/>
      <c r="CN5" s="77"/>
      <c r="CO5" s="77"/>
      <c r="CP5" s="77"/>
      <c r="CQ5" s="77"/>
      <c r="CR5" s="77"/>
      <c r="CS5" s="77"/>
      <c r="CT5" s="77"/>
      <c r="CU5" s="77"/>
      <c r="CV5" s="77"/>
      <c r="CW5" s="77"/>
      <c r="CX5" s="77"/>
      <c r="CY5" s="77"/>
      <c r="CZ5" s="77"/>
      <c r="DA5" s="77"/>
      <c r="DB5" s="77"/>
      <c r="DC5" s="77"/>
      <c r="DD5" s="77"/>
      <c r="DE5" s="77"/>
      <c r="DF5" s="77"/>
      <c r="DG5" s="77"/>
      <c r="DH5" s="77"/>
      <c r="DI5" s="77"/>
      <c r="DJ5" s="77"/>
      <c r="DK5" s="77"/>
      <c r="DL5" s="77"/>
      <c r="DM5" s="77"/>
      <c r="DN5" s="77"/>
      <c r="DO5" s="77"/>
      <c r="DP5" s="77"/>
      <c r="DQ5" s="77"/>
      <c r="DR5" s="77"/>
      <c r="DS5" s="77"/>
      <c r="DT5" s="77"/>
      <c r="DU5" s="77"/>
      <c r="DV5" s="77"/>
      <c r="DW5" s="77"/>
      <c r="DX5" s="77"/>
      <c r="DY5" s="77"/>
      <c r="DZ5" s="77"/>
      <c r="EA5" s="77"/>
      <c r="EB5" s="77"/>
      <c r="EC5" s="77"/>
      <c r="ED5" s="77"/>
      <c r="EE5" s="77"/>
      <c r="EF5" s="77"/>
      <c r="EG5" s="77"/>
      <c r="EH5" s="77"/>
    </row>
    <row r="6" spans="1:138" ht="36" customHeight="1" x14ac:dyDescent="0.2">
      <c r="A6" s="6"/>
      <c r="B6" s="267" t="s">
        <v>350</v>
      </c>
      <c r="D6" s="8"/>
      <c r="E6" s="8"/>
      <c r="F6" s="8"/>
      <c r="G6" s="8"/>
      <c r="H6" s="8"/>
      <c r="I6" s="8"/>
      <c r="J6" s="8"/>
      <c r="K6" s="8"/>
      <c r="L6" s="8"/>
      <c r="M6" s="8"/>
      <c r="N6" s="8"/>
      <c r="O6" s="8"/>
      <c r="P6" s="8"/>
      <c r="Q6" s="8"/>
      <c r="R6" s="8"/>
      <c r="S6" s="8"/>
      <c r="T6" s="8"/>
      <c r="U6" s="8"/>
      <c r="V6" s="8"/>
      <c r="W6" s="8"/>
      <c r="X6" s="8"/>
      <c r="Y6" s="8"/>
      <c r="Z6" s="145"/>
      <c r="AA6" s="145"/>
      <c r="AB6" s="145"/>
      <c r="AC6" s="145"/>
      <c r="AD6" s="145"/>
      <c r="AE6" s="145"/>
      <c r="AF6" s="145"/>
      <c r="AG6" s="145"/>
      <c r="AH6" s="145"/>
      <c r="AI6" s="145"/>
      <c r="AJ6" s="145"/>
      <c r="AK6" s="145"/>
      <c r="AL6" s="145"/>
      <c r="AM6" s="145"/>
      <c r="AN6" s="145"/>
      <c r="AO6" s="145"/>
      <c r="AP6" s="145"/>
      <c r="AQ6" s="145"/>
      <c r="AR6" s="145"/>
      <c r="AS6" s="145"/>
      <c r="AT6" s="145"/>
      <c r="AU6" s="145"/>
      <c r="AV6" s="145"/>
      <c r="AW6" s="77"/>
      <c r="AX6" s="77"/>
      <c r="AY6" s="77"/>
      <c r="AZ6" s="77"/>
      <c r="BA6" s="77"/>
      <c r="BB6" s="77"/>
      <c r="BC6" s="77"/>
      <c r="BD6" s="77"/>
      <c r="BE6" s="77"/>
      <c r="BF6" s="77"/>
      <c r="BG6" s="77"/>
      <c r="BH6" s="77"/>
      <c r="BI6" s="77"/>
      <c r="BJ6" s="77"/>
      <c r="BK6" s="77"/>
      <c r="BL6" s="77"/>
      <c r="BM6" s="77"/>
      <c r="BN6" s="77"/>
      <c r="BO6" s="77"/>
      <c r="BP6" s="77"/>
      <c r="BQ6" s="77"/>
      <c r="BR6" s="77"/>
      <c r="BS6" s="77"/>
      <c r="BT6" s="77"/>
      <c r="BU6" s="77"/>
      <c r="BV6" s="77"/>
      <c r="BW6" s="77"/>
      <c r="BX6" s="77"/>
      <c r="BY6" s="77"/>
      <c r="BZ6" s="77"/>
      <c r="CA6" s="77"/>
      <c r="CB6" s="77"/>
      <c r="CC6" s="77"/>
      <c r="CD6" s="77"/>
      <c r="CE6" s="77"/>
      <c r="CF6" s="77"/>
      <c r="CG6" s="77"/>
      <c r="CH6" s="77"/>
      <c r="CI6" s="77"/>
      <c r="CJ6" s="77"/>
      <c r="CK6" s="77"/>
      <c r="CL6" s="77"/>
      <c r="CM6" s="77"/>
      <c r="CN6" s="77"/>
      <c r="CO6" s="77"/>
      <c r="CP6" s="77"/>
      <c r="CQ6" s="77"/>
      <c r="CR6" s="77"/>
      <c r="CS6" s="77"/>
      <c r="CT6" s="77"/>
      <c r="CU6" s="77"/>
      <c r="CV6" s="77"/>
      <c r="CW6" s="77"/>
      <c r="CX6" s="77"/>
      <c r="CY6" s="77"/>
      <c r="CZ6" s="77"/>
      <c r="DA6" s="77"/>
      <c r="DB6" s="77"/>
      <c r="DC6" s="77"/>
      <c r="DD6" s="77"/>
      <c r="DE6" s="77"/>
      <c r="DF6" s="77"/>
      <c r="DG6" s="77"/>
      <c r="DH6" s="77"/>
      <c r="DI6" s="77"/>
      <c r="DJ6" s="77"/>
      <c r="DK6" s="77"/>
      <c r="DL6" s="77"/>
      <c r="DM6" s="77"/>
      <c r="DN6" s="77"/>
      <c r="DO6" s="77"/>
      <c r="DP6" s="77"/>
      <c r="DQ6" s="77"/>
      <c r="DR6" s="77"/>
      <c r="DS6" s="77"/>
      <c r="DT6" s="77"/>
      <c r="DU6" s="77"/>
      <c r="DV6" s="77"/>
      <c r="DW6" s="77"/>
      <c r="DX6" s="77"/>
      <c r="DY6" s="77"/>
      <c r="DZ6" s="77"/>
      <c r="EA6" s="77"/>
      <c r="EB6" s="77"/>
      <c r="EC6" s="77"/>
      <c r="ED6" s="77"/>
      <c r="EE6" s="77"/>
      <c r="EF6" s="77"/>
      <c r="EG6" s="77"/>
      <c r="EH6" s="77"/>
    </row>
    <row r="7" spans="1:138" ht="43.15" customHeight="1" x14ac:dyDescent="0.2">
      <c r="A7" s="9"/>
      <c r="B7" s="10" t="s">
        <v>116</v>
      </c>
      <c r="C7" s="9"/>
      <c r="D7" s="9"/>
      <c r="E7" s="9"/>
      <c r="F7" s="9"/>
      <c r="G7" s="9"/>
      <c r="H7" s="11"/>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77"/>
      <c r="AX7" s="77"/>
      <c r="AY7" s="77"/>
      <c r="AZ7" s="77"/>
      <c r="BA7" s="77"/>
      <c r="BB7" s="77"/>
      <c r="BC7" s="77"/>
      <c r="BD7" s="77"/>
      <c r="BE7" s="77"/>
      <c r="BF7" s="77"/>
      <c r="BG7" s="77"/>
      <c r="BH7" s="77"/>
      <c r="BI7" s="77"/>
      <c r="BJ7" s="77"/>
      <c r="BK7" s="77"/>
      <c r="BL7" s="77"/>
      <c r="BM7" s="77"/>
      <c r="BN7" s="77"/>
      <c r="BO7" s="77"/>
      <c r="BP7" s="77"/>
      <c r="BQ7" s="77"/>
      <c r="BR7" s="77"/>
      <c r="BS7" s="77"/>
      <c r="BT7" s="77"/>
      <c r="BU7" s="77"/>
      <c r="BV7" s="77"/>
      <c r="BW7" s="77"/>
      <c r="BX7" s="77"/>
      <c r="BY7" s="77"/>
      <c r="BZ7" s="77"/>
      <c r="CA7" s="77"/>
      <c r="CB7" s="77"/>
      <c r="CC7" s="77"/>
      <c r="CD7" s="77"/>
      <c r="CE7" s="77"/>
      <c r="CF7" s="77"/>
      <c r="CG7" s="77"/>
      <c r="CH7" s="77"/>
      <c r="CI7" s="77"/>
      <c r="CJ7" s="77"/>
      <c r="CK7" s="77"/>
      <c r="CL7" s="77"/>
      <c r="CM7" s="77"/>
      <c r="CN7" s="77"/>
      <c r="CO7" s="77"/>
      <c r="CP7" s="77"/>
      <c r="CQ7" s="77"/>
      <c r="CR7" s="77"/>
      <c r="CS7" s="77"/>
      <c r="CT7" s="77"/>
      <c r="CU7" s="77"/>
      <c r="CV7" s="77"/>
      <c r="CW7" s="77"/>
      <c r="CX7" s="77"/>
      <c r="CY7" s="77"/>
      <c r="CZ7" s="77"/>
      <c r="DA7" s="77"/>
      <c r="DB7" s="77"/>
      <c r="DC7" s="77"/>
      <c r="DD7" s="77"/>
      <c r="DE7" s="77"/>
      <c r="DF7" s="77"/>
      <c r="DG7" s="77"/>
      <c r="DH7" s="77"/>
      <c r="DI7" s="77"/>
      <c r="DJ7" s="77"/>
      <c r="DK7" s="77"/>
      <c r="DL7" s="77"/>
      <c r="DM7" s="77"/>
      <c r="DN7" s="77"/>
      <c r="DO7" s="77"/>
      <c r="DP7" s="77"/>
      <c r="DQ7" s="77"/>
      <c r="DR7" s="77"/>
      <c r="DS7" s="77"/>
      <c r="DT7" s="77"/>
      <c r="DU7" s="77"/>
      <c r="DV7" s="77"/>
      <c r="DW7" s="77"/>
      <c r="DX7" s="77"/>
      <c r="DY7" s="77"/>
      <c r="DZ7" s="77"/>
      <c r="EA7" s="77"/>
      <c r="EB7" s="77"/>
      <c r="EC7" s="77"/>
      <c r="ED7" s="77"/>
      <c r="EE7" s="77"/>
      <c r="EF7" s="77"/>
      <c r="EG7" s="77"/>
      <c r="EH7" s="77"/>
    </row>
    <row r="8" spans="1:138" ht="22.15" customHeight="1" x14ac:dyDescent="0.25">
      <c r="B8" s="245" t="s">
        <v>301</v>
      </c>
      <c r="C8" s="12"/>
      <c r="D8" s="12"/>
      <c r="E8" s="12"/>
      <c r="F8" s="12"/>
      <c r="G8" s="12"/>
      <c r="H8" s="12"/>
      <c r="I8" s="12"/>
      <c r="J8" s="12"/>
      <c r="K8" s="12"/>
      <c r="L8" s="12"/>
      <c r="M8" s="12"/>
      <c r="N8" s="12"/>
      <c r="O8" s="12"/>
      <c r="P8" s="12"/>
      <c r="Q8" s="12"/>
      <c r="R8" s="12"/>
      <c r="S8" s="12"/>
      <c r="T8" s="12"/>
      <c r="U8" s="12"/>
      <c r="V8" s="12"/>
      <c r="W8" s="12"/>
      <c r="X8" s="12"/>
      <c r="Y8" s="12"/>
      <c r="Z8" s="143"/>
      <c r="AA8" s="143"/>
      <c r="AB8" s="77"/>
      <c r="AC8" s="77"/>
      <c r="AD8" s="77"/>
      <c r="AE8" s="77"/>
      <c r="AF8" s="77"/>
      <c r="AG8" s="77"/>
      <c r="AH8" s="77"/>
      <c r="AI8" s="77"/>
      <c r="AJ8" s="77"/>
      <c r="AK8" s="77"/>
      <c r="AL8" s="77"/>
      <c r="AM8" s="77"/>
      <c r="AN8" s="77"/>
      <c r="AO8" s="77"/>
      <c r="AP8" s="77"/>
      <c r="AQ8" s="77"/>
      <c r="AR8" s="77"/>
      <c r="AS8" s="77"/>
      <c r="AT8" s="7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c r="CA8" s="77"/>
      <c r="CB8" s="77"/>
      <c r="CC8" s="77"/>
      <c r="CD8" s="77"/>
      <c r="CE8" s="77"/>
      <c r="CF8" s="77"/>
      <c r="CG8" s="77"/>
      <c r="CH8" s="77"/>
      <c r="CI8" s="77"/>
      <c r="CJ8" s="77"/>
      <c r="CK8" s="77"/>
      <c r="CL8" s="77"/>
      <c r="CM8" s="77"/>
      <c r="CN8" s="77"/>
      <c r="CO8" s="77"/>
      <c r="CP8" s="77"/>
      <c r="CQ8" s="77"/>
      <c r="CR8" s="77"/>
      <c r="CS8" s="77"/>
      <c r="CT8" s="77"/>
      <c r="CU8" s="77"/>
      <c r="CV8" s="77"/>
      <c r="CW8" s="77"/>
      <c r="CX8" s="77"/>
      <c r="CY8" s="77"/>
      <c r="CZ8" s="77"/>
      <c r="DA8" s="77"/>
      <c r="DB8" s="77"/>
      <c r="DC8" s="77"/>
      <c r="DD8" s="77"/>
      <c r="DE8" s="77"/>
      <c r="DF8" s="77"/>
      <c r="DG8" s="77"/>
      <c r="DH8" s="77"/>
      <c r="DI8" s="77"/>
      <c r="DJ8" s="77"/>
      <c r="DK8" s="77"/>
      <c r="DL8" s="77"/>
      <c r="DM8" s="77"/>
      <c r="DN8" s="77"/>
      <c r="DO8" s="77"/>
      <c r="DP8" s="77"/>
      <c r="DQ8" s="77"/>
      <c r="DR8" s="77"/>
      <c r="DS8" s="77"/>
      <c r="DT8" s="77"/>
      <c r="DU8" s="77"/>
      <c r="DV8" s="77"/>
      <c r="DW8" s="77"/>
      <c r="DX8" s="77"/>
      <c r="DY8" s="77"/>
      <c r="DZ8" s="77"/>
      <c r="EA8" s="77"/>
      <c r="EB8" s="77"/>
      <c r="EC8" s="77"/>
      <c r="ED8" s="77"/>
      <c r="EE8" s="77"/>
      <c r="EF8" s="77"/>
      <c r="EG8" s="77"/>
      <c r="EH8" s="77"/>
    </row>
    <row r="9" spans="1:138" ht="22.15" customHeight="1" x14ac:dyDescent="0.2">
      <c r="B9" s="12" t="s">
        <v>343</v>
      </c>
      <c r="Z9" s="143"/>
      <c r="AA9" s="143"/>
      <c r="AB9" s="77"/>
      <c r="AC9" s="77"/>
      <c r="AD9" s="77"/>
      <c r="AE9" s="77"/>
      <c r="AF9" s="77"/>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77"/>
      <c r="BG9" s="77"/>
      <c r="BH9" s="77"/>
      <c r="BI9" s="77"/>
      <c r="BJ9" s="77"/>
      <c r="BK9" s="77"/>
      <c r="BL9" s="77"/>
      <c r="BM9" s="77"/>
      <c r="BN9" s="77"/>
      <c r="BO9" s="77"/>
      <c r="BP9" s="77"/>
      <c r="BQ9" s="77"/>
      <c r="BR9" s="77"/>
      <c r="BS9" s="77"/>
      <c r="BT9" s="77"/>
      <c r="BU9" s="77"/>
      <c r="BV9" s="77"/>
      <c r="BW9" s="77"/>
      <c r="BX9" s="77"/>
      <c r="BY9" s="77"/>
      <c r="BZ9" s="77"/>
      <c r="CA9" s="77"/>
      <c r="CB9" s="77"/>
      <c r="CC9" s="77"/>
      <c r="CD9" s="77"/>
      <c r="CE9" s="77"/>
      <c r="CF9" s="77"/>
      <c r="CG9" s="77"/>
      <c r="CH9" s="77"/>
      <c r="CI9" s="77"/>
      <c r="CJ9" s="77"/>
      <c r="CK9" s="77"/>
      <c r="CL9" s="77"/>
      <c r="CM9" s="77"/>
      <c r="CN9" s="77"/>
      <c r="CO9" s="77"/>
      <c r="CP9" s="77"/>
      <c r="CQ9" s="77"/>
      <c r="CR9" s="77"/>
      <c r="CS9" s="77"/>
      <c r="CT9" s="77"/>
      <c r="CU9" s="77"/>
      <c r="CV9" s="77"/>
      <c r="CW9" s="77"/>
      <c r="CX9" s="77"/>
      <c r="CY9" s="77"/>
      <c r="CZ9" s="77"/>
      <c r="DA9" s="77"/>
      <c r="DB9" s="77"/>
      <c r="DC9" s="77"/>
      <c r="DD9" s="77"/>
      <c r="DE9" s="77"/>
      <c r="DF9" s="77"/>
      <c r="DG9" s="77"/>
      <c r="DH9" s="77"/>
      <c r="DI9" s="77"/>
      <c r="DJ9" s="77"/>
      <c r="DK9" s="77"/>
      <c r="DL9" s="77"/>
      <c r="DM9" s="77"/>
      <c r="DN9" s="77"/>
      <c r="DO9" s="77"/>
      <c r="DP9" s="77"/>
      <c r="DQ9" s="77"/>
      <c r="DR9" s="77"/>
      <c r="DS9" s="77"/>
      <c r="DT9" s="77"/>
      <c r="DU9" s="77"/>
      <c r="DV9" s="77"/>
      <c r="DW9" s="77"/>
      <c r="DX9" s="77"/>
      <c r="DY9" s="77"/>
      <c r="DZ9" s="77"/>
      <c r="EA9" s="77"/>
      <c r="EB9" s="77"/>
      <c r="EC9" s="77"/>
      <c r="ED9" s="77"/>
      <c r="EE9" s="77"/>
      <c r="EF9" s="77"/>
      <c r="EG9" s="77"/>
      <c r="EH9" s="77"/>
    </row>
    <row r="10" spans="1:138" ht="42" customHeight="1" x14ac:dyDescent="0.2">
      <c r="A10" s="9"/>
      <c r="B10" s="15" t="s">
        <v>1</v>
      </c>
      <c r="C10" s="120"/>
      <c r="D10" s="120"/>
      <c r="E10" s="120"/>
      <c r="F10" s="120"/>
      <c r="G10" s="17"/>
      <c r="H10" s="18"/>
      <c r="I10" s="18"/>
      <c r="J10" s="9"/>
      <c r="K10" s="9"/>
      <c r="L10" s="9"/>
      <c r="M10" s="9"/>
      <c r="N10" s="9"/>
      <c r="O10" s="9"/>
      <c r="P10" s="9"/>
      <c r="Q10" s="9"/>
      <c r="R10" s="9"/>
      <c r="S10" s="9"/>
      <c r="T10" s="9"/>
      <c r="U10" s="9"/>
      <c r="V10" s="9"/>
      <c r="W10" s="9"/>
      <c r="X10" s="9"/>
      <c r="Y10" s="9"/>
      <c r="Z10" s="119"/>
      <c r="AA10" s="119"/>
      <c r="AB10" s="119"/>
      <c r="AC10" s="119"/>
      <c r="AD10" s="119"/>
      <c r="AE10" s="119"/>
      <c r="AF10" s="119"/>
      <c r="AG10" s="119"/>
      <c r="AH10" s="119"/>
      <c r="AI10" s="119"/>
      <c r="AJ10" s="119"/>
      <c r="AK10" s="119"/>
      <c r="AL10" s="119"/>
      <c r="AM10" s="119"/>
      <c r="AN10" s="119"/>
      <c r="AO10" s="119"/>
      <c r="AP10" s="119"/>
      <c r="AQ10" s="119"/>
      <c r="AR10" s="119"/>
      <c r="AS10" s="119"/>
      <c r="AT10" s="119"/>
      <c r="AU10" s="119"/>
      <c r="AV10" s="119"/>
      <c r="AW10" s="77"/>
      <c r="AX10" s="77"/>
      <c r="AY10" s="77"/>
      <c r="AZ10" s="77"/>
      <c r="BA10" s="77"/>
      <c r="BB10" s="77"/>
      <c r="BC10" s="77"/>
      <c r="BD10" s="77"/>
      <c r="BE10" s="77"/>
      <c r="BF10" s="77"/>
      <c r="BG10" s="77"/>
      <c r="BH10" s="77"/>
      <c r="BI10" s="77"/>
      <c r="BJ10" s="77"/>
      <c r="BK10" s="77"/>
      <c r="BL10" s="77"/>
      <c r="BM10" s="77"/>
      <c r="BN10" s="77"/>
      <c r="BO10" s="77"/>
      <c r="BP10" s="77"/>
      <c r="BQ10" s="77"/>
      <c r="BR10" s="77"/>
      <c r="BS10" s="77"/>
      <c r="BT10" s="77"/>
      <c r="BU10" s="77"/>
      <c r="BV10" s="77"/>
      <c r="BW10" s="77"/>
      <c r="BX10" s="77"/>
      <c r="BY10" s="77"/>
      <c r="BZ10" s="77"/>
      <c r="CA10" s="77"/>
      <c r="CB10" s="77"/>
      <c r="CC10" s="77"/>
      <c r="CD10" s="77"/>
      <c r="CE10" s="77"/>
      <c r="CF10" s="77"/>
      <c r="CG10" s="77"/>
      <c r="CH10" s="77"/>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77"/>
      <c r="DS10" s="77"/>
      <c r="DT10" s="77"/>
      <c r="DU10" s="77"/>
      <c r="DV10" s="77"/>
      <c r="DW10" s="77"/>
      <c r="DX10" s="77"/>
      <c r="DY10" s="77"/>
      <c r="DZ10" s="77"/>
      <c r="EA10" s="77"/>
      <c r="EB10" s="77"/>
      <c r="EC10" s="77"/>
      <c r="ED10" s="77"/>
      <c r="EE10" s="77"/>
      <c r="EF10" s="77"/>
      <c r="EG10" s="77"/>
      <c r="EH10" s="77"/>
    </row>
    <row r="11" spans="1:138" ht="27" customHeight="1" x14ac:dyDescent="0.2">
      <c r="A11" s="12"/>
      <c r="G11" s="12"/>
      <c r="H11" s="12"/>
      <c r="I11" s="12"/>
      <c r="J11" s="12"/>
      <c r="K11" s="12"/>
      <c r="L11" s="12"/>
      <c r="M11" s="12"/>
      <c r="N11" s="12"/>
      <c r="O11" s="12"/>
      <c r="P11" s="12"/>
      <c r="Q11" s="12"/>
      <c r="R11" s="12"/>
      <c r="S11" s="12"/>
      <c r="T11" s="12"/>
      <c r="U11" s="12"/>
      <c r="V11" s="12"/>
      <c r="W11" s="12"/>
      <c r="X11" s="12"/>
      <c r="Y11" s="12"/>
      <c r="Z11" s="143"/>
      <c r="AA11" s="143"/>
      <c r="AB11" s="77"/>
      <c r="AC11" s="77"/>
      <c r="AD11" s="77"/>
      <c r="AE11" s="77"/>
      <c r="AF11" s="77"/>
      <c r="AG11" s="77"/>
      <c r="AH11" s="77"/>
      <c r="AI11" s="77"/>
      <c r="AJ11" s="77"/>
      <c r="AK11" s="77"/>
      <c r="AL11" s="77"/>
      <c r="AM11" s="77"/>
      <c r="AN11" s="77"/>
      <c r="AO11" s="77"/>
      <c r="AP11" s="77"/>
      <c r="AQ11" s="77"/>
      <c r="AR11" s="77"/>
      <c r="AS11" s="77"/>
      <c r="AT11" s="77"/>
      <c r="AU11" s="77"/>
      <c r="AV11" s="77"/>
      <c r="AW11" s="77"/>
      <c r="AX11" s="77"/>
      <c r="AY11" s="77"/>
      <c r="AZ11" s="77"/>
      <c r="BA11" s="77"/>
      <c r="BB11" s="77"/>
      <c r="BC11" s="77"/>
      <c r="BD11" s="77"/>
      <c r="BE11" s="77"/>
      <c r="BF11" s="77"/>
      <c r="BG11" s="77"/>
      <c r="BH11" s="77"/>
      <c r="BI11" s="77"/>
      <c r="BJ11" s="77"/>
      <c r="BK11" s="77"/>
      <c r="BL11" s="77"/>
      <c r="BM11" s="77"/>
      <c r="BN11" s="77"/>
      <c r="BO11" s="77"/>
      <c r="BP11" s="77"/>
      <c r="BQ11" s="77"/>
      <c r="BR11" s="77"/>
      <c r="BS11" s="77"/>
      <c r="BT11" s="77"/>
      <c r="BU11" s="77"/>
      <c r="BV11" s="77"/>
      <c r="BW11" s="77"/>
      <c r="BX11" s="77"/>
      <c r="BY11" s="77"/>
      <c r="BZ11" s="77"/>
      <c r="CA11" s="77"/>
      <c r="CB11" s="77"/>
      <c r="CC11" s="77"/>
      <c r="CD11" s="77"/>
      <c r="CE11" s="77"/>
      <c r="CF11" s="77"/>
      <c r="CG11" s="77"/>
      <c r="CH11" s="77"/>
      <c r="CI11" s="77"/>
      <c r="CJ11" s="77"/>
      <c r="CK11" s="77"/>
      <c r="CL11" s="77"/>
      <c r="CM11" s="77"/>
      <c r="CN11" s="77"/>
      <c r="CO11" s="77"/>
      <c r="CP11" s="77"/>
      <c r="CQ11" s="77"/>
      <c r="CR11" s="77"/>
      <c r="CS11" s="77"/>
      <c r="CT11" s="77"/>
      <c r="CU11" s="77"/>
      <c r="CV11" s="77"/>
      <c r="CW11" s="77"/>
      <c r="CX11" s="77"/>
      <c r="CY11" s="77"/>
      <c r="CZ11" s="77"/>
      <c r="DA11" s="77"/>
      <c r="DB11" s="77"/>
      <c r="DC11" s="77"/>
      <c r="DD11" s="77"/>
      <c r="DE11" s="77"/>
      <c r="DF11" s="77"/>
      <c r="DG11" s="77"/>
      <c r="DH11" s="77"/>
      <c r="DI11" s="77"/>
      <c r="DJ11" s="77"/>
      <c r="DK11" s="77"/>
      <c r="DL11" s="77"/>
      <c r="DM11" s="77"/>
      <c r="DN11" s="77"/>
      <c r="DO11" s="77"/>
      <c r="DP11" s="77"/>
      <c r="DQ11" s="77"/>
      <c r="DR11" s="77"/>
      <c r="DS11" s="77"/>
      <c r="DT11" s="77"/>
      <c r="DU11" s="77"/>
      <c r="DV11" s="77"/>
      <c r="DW11" s="77"/>
      <c r="DX11" s="77"/>
      <c r="DY11" s="77"/>
      <c r="DZ11" s="77"/>
      <c r="EA11" s="77"/>
      <c r="EB11" s="77"/>
      <c r="EC11" s="77"/>
      <c r="ED11" s="77"/>
      <c r="EE11" s="77"/>
      <c r="EF11" s="77"/>
      <c r="EG11" s="77"/>
      <c r="EH11" s="77"/>
    </row>
    <row r="12" spans="1:138" ht="27" customHeight="1" x14ac:dyDescent="0.2">
      <c r="C12" s="21" t="s">
        <v>2</v>
      </c>
      <c r="H12" s="12"/>
      <c r="I12" s="12"/>
      <c r="J12" s="12"/>
      <c r="K12" s="12"/>
      <c r="Z12" s="143"/>
      <c r="AA12" s="143"/>
      <c r="AB12" s="77"/>
      <c r="AC12" s="77"/>
      <c r="AD12" s="77"/>
      <c r="AE12" s="77"/>
      <c r="AF12" s="77"/>
      <c r="AG12" s="77"/>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c r="CK12" s="77"/>
      <c r="CL12" s="77"/>
      <c r="CM12" s="77"/>
      <c r="CN12" s="77"/>
      <c r="CO12" s="77"/>
      <c r="CP12" s="77"/>
      <c r="CQ12" s="77"/>
      <c r="CR12" s="77"/>
      <c r="CS12" s="77"/>
      <c r="CT12" s="77"/>
      <c r="CU12" s="77"/>
      <c r="CV12" s="77"/>
      <c r="CW12" s="77"/>
      <c r="CX12" s="77"/>
      <c r="CY12" s="77"/>
      <c r="CZ12" s="77"/>
      <c r="DA12" s="77"/>
      <c r="DB12" s="77"/>
      <c r="DC12" s="77"/>
      <c r="DD12" s="77"/>
      <c r="DE12" s="77"/>
      <c r="DF12" s="77"/>
      <c r="DG12" s="77"/>
      <c r="DH12" s="77"/>
      <c r="DI12" s="77"/>
      <c r="DJ12" s="77"/>
      <c r="DK12" s="77"/>
      <c r="DL12" s="77"/>
      <c r="DM12" s="77"/>
      <c r="DN12" s="77"/>
      <c r="DO12" s="77"/>
      <c r="DP12" s="77"/>
      <c r="DQ12" s="77"/>
      <c r="DR12" s="77"/>
      <c r="DS12" s="77"/>
      <c r="DT12" s="77"/>
      <c r="DU12" s="77"/>
      <c r="DV12" s="77"/>
      <c r="DW12" s="77"/>
      <c r="DX12" s="77"/>
      <c r="DY12" s="77"/>
      <c r="DZ12" s="77"/>
      <c r="EA12" s="77"/>
      <c r="EB12" s="77"/>
      <c r="EC12" s="77"/>
      <c r="ED12" s="77"/>
      <c r="EE12" s="77"/>
      <c r="EF12" s="77"/>
      <c r="EG12" s="77"/>
      <c r="EH12" s="77"/>
    </row>
    <row r="13" spans="1:138" ht="27" customHeight="1" x14ac:dyDescent="0.2">
      <c r="H13" s="12"/>
      <c r="I13" s="12"/>
      <c r="J13" s="12"/>
      <c r="K13" s="12"/>
      <c r="Z13" s="143"/>
      <c r="AA13" s="143"/>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c r="BX13" s="77"/>
      <c r="BY13" s="77"/>
      <c r="BZ13" s="77"/>
      <c r="CA13" s="77"/>
      <c r="CB13" s="77"/>
      <c r="CC13" s="77"/>
      <c r="CD13" s="77"/>
      <c r="CE13" s="77"/>
      <c r="CF13" s="77"/>
      <c r="CG13" s="77"/>
      <c r="CH13" s="77"/>
      <c r="CI13" s="77"/>
      <c r="CJ13" s="77"/>
      <c r="CK13" s="77"/>
      <c r="CL13" s="77"/>
      <c r="CM13" s="77"/>
      <c r="CN13" s="77"/>
      <c r="CO13" s="77"/>
      <c r="CP13" s="77"/>
      <c r="CQ13" s="77"/>
      <c r="CR13" s="77"/>
      <c r="CS13" s="77"/>
      <c r="CT13" s="77"/>
      <c r="CU13" s="77"/>
      <c r="CV13" s="77"/>
      <c r="CW13" s="77"/>
      <c r="CX13" s="77"/>
      <c r="CY13" s="77"/>
      <c r="CZ13" s="77"/>
      <c r="DA13" s="77"/>
      <c r="DB13" s="77"/>
      <c r="DC13" s="77"/>
      <c r="DD13" s="77"/>
      <c r="DE13" s="77"/>
      <c r="DF13" s="77"/>
      <c r="DG13" s="77"/>
      <c r="DH13" s="77"/>
      <c r="DI13" s="77"/>
      <c r="DJ13" s="77"/>
      <c r="DK13" s="77"/>
      <c r="DL13" s="77"/>
      <c r="DM13" s="77"/>
      <c r="DN13" s="77"/>
      <c r="DO13" s="77"/>
      <c r="DP13" s="77"/>
      <c r="DQ13" s="77"/>
      <c r="DR13" s="77"/>
      <c r="DS13" s="77"/>
      <c r="DT13" s="77"/>
      <c r="DU13" s="77"/>
      <c r="DV13" s="77"/>
      <c r="DW13" s="77"/>
      <c r="DX13" s="77"/>
      <c r="DY13" s="77"/>
      <c r="DZ13" s="77"/>
      <c r="EA13" s="77"/>
      <c r="EB13" s="77"/>
      <c r="EC13" s="77"/>
      <c r="ED13" s="77"/>
      <c r="EE13" s="77"/>
      <c r="EF13" s="77"/>
      <c r="EG13" s="77"/>
      <c r="EH13" s="77"/>
    </row>
    <row r="14" spans="1:138" ht="27" customHeight="1" x14ac:dyDescent="0.2">
      <c r="A14" s="12"/>
      <c r="B14" s="23"/>
      <c r="C14" s="24"/>
      <c r="D14" s="25" t="s">
        <v>30</v>
      </c>
      <c r="E14" s="25" t="s">
        <v>4</v>
      </c>
      <c r="F14" s="25" t="s">
        <v>331</v>
      </c>
      <c r="G14" s="25" t="s">
        <v>323</v>
      </c>
      <c r="H14" s="12"/>
      <c r="I14" s="12"/>
      <c r="J14" s="12"/>
      <c r="K14" s="12"/>
      <c r="P14" s="12"/>
      <c r="Q14" s="12"/>
      <c r="R14" s="12"/>
      <c r="S14" s="12"/>
      <c r="T14" s="12"/>
      <c r="U14" s="12"/>
      <c r="V14" s="12"/>
      <c r="W14" s="12"/>
      <c r="X14" s="12"/>
      <c r="Y14" s="12"/>
      <c r="Z14" s="143"/>
      <c r="AA14" s="143"/>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c r="BI14" s="77"/>
      <c r="BJ14" s="77"/>
      <c r="BK14" s="77"/>
      <c r="BL14" s="77"/>
      <c r="BM14" s="77"/>
      <c r="BN14" s="77"/>
      <c r="BO14" s="77"/>
      <c r="BP14" s="77"/>
      <c r="BQ14" s="77"/>
      <c r="BR14" s="77"/>
      <c r="BS14" s="77"/>
      <c r="BT14" s="77"/>
      <c r="BU14" s="77"/>
      <c r="BV14" s="77"/>
      <c r="BW14" s="77"/>
      <c r="BX14" s="77"/>
      <c r="BY14" s="77"/>
      <c r="BZ14" s="77"/>
      <c r="CA14" s="77"/>
      <c r="CB14" s="77"/>
      <c r="CC14" s="77"/>
      <c r="CD14" s="77"/>
      <c r="CE14" s="77"/>
      <c r="CF14" s="77"/>
      <c r="CG14" s="77"/>
      <c r="CH14" s="77"/>
      <c r="CI14" s="77"/>
      <c r="CJ14" s="77"/>
      <c r="CK14" s="77"/>
      <c r="CL14" s="77"/>
      <c r="CM14" s="77"/>
      <c r="CN14" s="77"/>
      <c r="CO14" s="77"/>
      <c r="CP14" s="77"/>
      <c r="CQ14" s="77"/>
      <c r="CR14" s="77"/>
      <c r="CS14" s="77"/>
      <c r="CT14" s="77"/>
      <c r="CU14" s="77"/>
      <c r="CV14" s="77"/>
      <c r="CW14" s="77"/>
      <c r="CX14" s="77"/>
      <c r="CY14" s="77"/>
      <c r="CZ14" s="77"/>
      <c r="DA14" s="77"/>
      <c r="DB14" s="77"/>
      <c r="DC14" s="77"/>
      <c r="DD14" s="77"/>
      <c r="DE14" s="77"/>
      <c r="DF14" s="77"/>
      <c r="DG14" s="77"/>
      <c r="DH14" s="77"/>
      <c r="DI14" s="77"/>
      <c r="DJ14" s="77"/>
      <c r="DK14" s="77"/>
      <c r="DL14" s="77"/>
      <c r="DM14" s="77"/>
      <c r="DN14" s="77"/>
      <c r="DO14" s="77"/>
      <c r="DP14" s="77"/>
      <c r="DQ14" s="77"/>
      <c r="DR14" s="77"/>
      <c r="DS14" s="77"/>
      <c r="DT14" s="77"/>
      <c r="DU14" s="77"/>
      <c r="DV14" s="77"/>
      <c r="DW14" s="77"/>
      <c r="DX14" s="77"/>
      <c r="DY14" s="77"/>
      <c r="DZ14" s="77"/>
      <c r="EA14" s="77"/>
      <c r="EB14" s="77"/>
      <c r="EC14" s="77"/>
      <c r="ED14" s="77"/>
      <c r="EE14" s="77"/>
      <c r="EF14" s="77"/>
      <c r="EG14" s="77"/>
      <c r="EH14" s="77"/>
    </row>
    <row r="15" spans="1:138" ht="27" customHeight="1" x14ac:dyDescent="0.25">
      <c r="A15" s="12"/>
      <c r="B15" s="29">
        <v>1</v>
      </c>
      <c r="C15" s="30" t="s">
        <v>352</v>
      </c>
      <c r="D15" s="31">
        <v>7137000000</v>
      </c>
      <c r="E15" s="31">
        <v>926000000</v>
      </c>
      <c r="F15" s="31">
        <v>612000000</v>
      </c>
      <c r="G15" s="251">
        <v>1779000000</v>
      </c>
      <c r="H15" s="245" t="s">
        <v>317</v>
      </c>
      <c r="I15" s="12"/>
      <c r="J15" s="12"/>
      <c r="K15" s="12"/>
      <c r="P15" s="12"/>
      <c r="Q15" s="12"/>
      <c r="R15" s="12"/>
      <c r="S15" s="12"/>
      <c r="T15" s="12"/>
      <c r="U15" s="12"/>
      <c r="V15" s="12"/>
      <c r="W15" s="12"/>
      <c r="X15" s="12"/>
      <c r="Y15" s="12"/>
      <c r="Z15" s="143"/>
      <c r="AA15" s="143"/>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c r="BI15" s="77"/>
      <c r="BJ15" s="77"/>
      <c r="BK15" s="77"/>
      <c r="BL15" s="77"/>
      <c r="BM15" s="77"/>
      <c r="BN15" s="77"/>
      <c r="BO15" s="77"/>
      <c r="BP15" s="77"/>
      <c r="BQ15" s="77"/>
      <c r="BR15" s="77"/>
      <c r="BS15" s="77"/>
      <c r="BT15" s="77"/>
      <c r="BU15" s="77"/>
      <c r="BV15" s="77"/>
      <c r="BW15" s="77"/>
      <c r="BX15" s="77"/>
      <c r="BY15" s="77"/>
      <c r="BZ15" s="77"/>
      <c r="CA15" s="77"/>
      <c r="CB15" s="77"/>
      <c r="CC15" s="77"/>
      <c r="CD15" s="77"/>
      <c r="CE15" s="77"/>
      <c r="CF15" s="77"/>
      <c r="CG15" s="77"/>
      <c r="CH15" s="77"/>
      <c r="CI15" s="77"/>
      <c r="CJ15" s="77"/>
      <c r="CK15" s="77"/>
      <c r="CL15" s="77"/>
      <c r="CM15" s="77"/>
      <c r="CN15" s="77"/>
      <c r="CO15" s="77"/>
      <c r="CP15" s="77"/>
      <c r="CQ15" s="77"/>
      <c r="CR15" s="77"/>
      <c r="CS15" s="77"/>
      <c r="CT15" s="77"/>
      <c r="CU15" s="77"/>
      <c r="CV15" s="77"/>
      <c r="CW15" s="77"/>
      <c r="CX15" s="77"/>
      <c r="CY15" s="77"/>
      <c r="CZ15" s="77"/>
      <c r="DA15" s="77"/>
      <c r="DB15" s="77"/>
      <c r="DC15" s="77"/>
      <c r="DD15" s="77"/>
      <c r="DE15" s="77"/>
      <c r="DF15" s="77"/>
      <c r="DG15" s="77"/>
      <c r="DH15" s="77"/>
      <c r="DI15" s="77"/>
      <c r="DJ15" s="77"/>
      <c r="DK15" s="77"/>
      <c r="DL15" s="77"/>
      <c r="DM15" s="77"/>
      <c r="DN15" s="77"/>
      <c r="DO15" s="77"/>
      <c r="DP15" s="77"/>
      <c r="DQ15" s="77"/>
      <c r="DR15" s="77"/>
      <c r="DS15" s="77"/>
      <c r="DT15" s="77"/>
      <c r="DU15" s="77"/>
      <c r="DV15" s="77"/>
      <c r="DW15" s="77"/>
      <c r="DX15" s="77"/>
      <c r="DY15" s="77"/>
      <c r="DZ15" s="77"/>
      <c r="EA15" s="77"/>
      <c r="EB15" s="77"/>
      <c r="EC15" s="77"/>
      <c r="ED15" s="77"/>
      <c r="EE15" s="77"/>
      <c r="EF15" s="77"/>
      <c r="EG15" s="77"/>
      <c r="EH15" s="77"/>
    </row>
    <row r="16" spans="1:138" ht="27" customHeight="1" x14ac:dyDescent="0.25">
      <c r="A16" s="12"/>
      <c r="B16" s="26">
        <v>2</v>
      </c>
      <c r="C16" s="23" t="s">
        <v>5</v>
      </c>
      <c r="D16" s="27">
        <v>52</v>
      </c>
      <c r="E16" s="27">
        <v>37</v>
      </c>
      <c r="F16" s="27">
        <v>47</v>
      </c>
      <c r="G16" s="249">
        <v>32</v>
      </c>
      <c r="H16" s="245" t="s">
        <v>317</v>
      </c>
      <c r="P16" s="12"/>
      <c r="Q16" s="12"/>
      <c r="R16" s="12"/>
      <c r="S16" s="12"/>
      <c r="T16" s="12"/>
      <c r="U16" s="12"/>
      <c r="V16" s="12"/>
      <c r="W16" s="12"/>
      <c r="X16" s="12"/>
      <c r="Y16" s="12"/>
      <c r="Z16" s="143"/>
      <c r="AA16" s="143"/>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c r="BY16" s="77"/>
      <c r="BZ16" s="77"/>
      <c r="CA16" s="77"/>
      <c r="CB16" s="77"/>
      <c r="CC16" s="77"/>
      <c r="CD16" s="77"/>
      <c r="CE16" s="77"/>
      <c r="CF16" s="77"/>
      <c r="CG16" s="77"/>
      <c r="CH16" s="77"/>
      <c r="CI16" s="77"/>
      <c r="CJ16" s="77"/>
      <c r="CK16" s="77"/>
      <c r="CL16" s="77"/>
      <c r="CM16" s="77"/>
      <c r="CN16" s="77"/>
      <c r="CO16" s="77"/>
      <c r="CP16" s="77"/>
      <c r="CQ16" s="77"/>
      <c r="CR16" s="77"/>
      <c r="CS16" s="77"/>
      <c r="CT16" s="77"/>
      <c r="CU16" s="77"/>
      <c r="CV16" s="77"/>
      <c r="CW16" s="77"/>
      <c r="CX16" s="77"/>
      <c r="CY16" s="77"/>
      <c r="CZ16" s="77"/>
      <c r="DA16" s="77"/>
      <c r="DB16" s="77"/>
      <c r="DC16" s="77"/>
      <c r="DD16" s="77"/>
      <c r="DE16" s="77"/>
      <c r="DF16" s="77"/>
      <c r="DG16" s="77"/>
      <c r="DH16" s="77"/>
      <c r="DI16" s="77"/>
      <c r="DJ16" s="77"/>
      <c r="DK16" s="77"/>
      <c r="DL16" s="77"/>
      <c r="DM16" s="77"/>
      <c r="DN16" s="77"/>
      <c r="DO16" s="77"/>
      <c r="DP16" s="77"/>
      <c r="DQ16" s="77"/>
      <c r="DR16" s="77"/>
      <c r="DS16" s="77"/>
      <c r="DT16" s="77"/>
      <c r="DU16" s="77"/>
      <c r="DV16" s="77"/>
      <c r="DW16" s="77"/>
      <c r="DX16" s="77"/>
      <c r="DY16" s="77"/>
      <c r="DZ16" s="77"/>
      <c r="EA16" s="77"/>
      <c r="EB16" s="77"/>
      <c r="EC16" s="77"/>
      <c r="ED16" s="77"/>
      <c r="EE16" s="77"/>
      <c r="EF16" s="77"/>
      <c r="EG16" s="77"/>
      <c r="EH16" s="77"/>
    </row>
    <row r="17" spans="1:138" ht="27" customHeight="1" x14ac:dyDescent="0.25">
      <c r="A17" s="12"/>
      <c r="B17" s="26">
        <v>3</v>
      </c>
      <c r="C17" s="23" t="s">
        <v>6</v>
      </c>
      <c r="D17" s="27">
        <f>100-D16</f>
        <v>48</v>
      </c>
      <c r="E17" s="27">
        <f>100-E16</f>
        <v>63</v>
      </c>
      <c r="F17" s="27">
        <f>100-F16</f>
        <v>53</v>
      </c>
      <c r="G17" s="250">
        <v>68</v>
      </c>
      <c r="H17" s="245" t="s">
        <v>317</v>
      </c>
      <c r="P17" s="12"/>
      <c r="Q17" s="12"/>
      <c r="R17" s="12"/>
      <c r="S17" s="12"/>
      <c r="T17" s="12"/>
      <c r="U17" s="12"/>
      <c r="V17" s="12"/>
      <c r="W17" s="12"/>
      <c r="X17" s="12"/>
      <c r="Y17" s="12"/>
      <c r="Z17" s="143"/>
      <c r="AA17" s="143"/>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c r="BI17" s="77"/>
      <c r="BJ17" s="77"/>
      <c r="BK17" s="77"/>
      <c r="BL17" s="77"/>
      <c r="BM17" s="77"/>
      <c r="BN17" s="77"/>
      <c r="BO17" s="77"/>
      <c r="BP17" s="77"/>
      <c r="BQ17" s="77"/>
      <c r="BR17" s="77"/>
      <c r="BS17" s="77"/>
      <c r="BT17" s="77"/>
      <c r="BU17" s="77"/>
      <c r="BV17" s="77"/>
      <c r="BW17" s="77"/>
      <c r="BX17" s="77"/>
      <c r="BY17" s="77"/>
      <c r="BZ17" s="77"/>
      <c r="CA17" s="77"/>
      <c r="CB17" s="77"/>
      <c r="CC17" s="77"/>
      <c r="CD17" s="77"/>
      <c r="CE17" s="77"/>
      <c r="CF17" s="77"/>
      <c r="CG17" s="77"/>
      <c r="CH17" s="77"/>
      <c r="CI17" s="77"/>
      <c r="CJ17" s="77"/>
      <c r="CK17" s="77"/>
      <c r="CL17" s="77"/>
      <c r="CM17" s="77"/>
      <c r="CN17" s="77"/>
      <c r="CO17" s="77"/>
      <c r="CP17" s="77"/>
      <c r="CQ17" s="77"/>
      <c r="CR17" s="77"/>
      <c r="CS17" s="77"/>
      <c r="CT17" s="77"/>
      <c r="CU17" s="77"/>
      <c r="CV17" s="77"/>
      <c r="CW17" s="77"/>
      <c r="CX17" s="77"/>
      <c r="CY17" s="77"/>
      <c r="CZ17" s="77"/>
      <c r="DA17" s="77"/>
      <c r="DB17" s="77"/>
      <c r="DC17" s="77"/>
      <c r="DD17" s="77"/>
      <c r="DE17" s="77"/>
      <c r="DF17" s="77"/>
      <c r="DG17" s="77"/>
      <c r="DH17" s="77"/>
      <c r="DI17" s="77"/>
      <c r="DJ17" s="77"/>
      <c r="DK17" s="77"/>
      <c r="DL17" s="77"/>
      <c r="DM17" s="77"/>
      <c r="DN17" s="77"/>
      <c r="DO17" s="77"/>
      <c r="DP17" s="77"/>
      <c r="DQ17" s="77"/>
      <c r="DR17" s="77"/>
      <c r="DS17" s="77"/>
      <c r="DT17" s="77"/>
      <c r="DU17" s="77"/>
      <c r="DV17" s="77"/>
      <c r="DW17" s="77"/>
      <c r="DX17" s="77"/>
      <c r="DY17" s="77"/>
      <c r="DZ17" s="77"/>
      <c r="EA17" s="77"/>
      <c r="EB17" s="77"/>
      <c r="EC17" s="77"/>
      <c r="ED17" s="77"/>
      <c r="EE17" s="77"/>
      <c r="EF17" s="77"/>
      <c r="EG17" s="77"/>
      <c r="EH17" s="77"/>
    </row>
    <row r="18" spans="1:138" ht="27" customHeight="1" x14ac:dyDescent="0.25">
      <c r="A18" s="12"/>
      <c r="B18" s="29">
        <v>4</v>
      </c>
      <c r="C18" s="30" t="s">
        <v>7</v>
      </c>
      <c r="D18" s="31">
        <v>20</v>
      </c>
      <c r="E18" s="31">
        <v>39</v>
      </c>
      <c r="F18" s="31">
        <v>19</v>
      </c>
      <c r="G18" s="251">
        <v>23</v>
      </c>
      <c r="H18" s="245" t="s">
        <v>317</v>
      </c>
      <c r="P18" s="12"/>
      <c r="Q18" s="12"/>
      <c r="R18" s="12"/>
      <c r="S18" s="12"/>
      <c r="T18" s="12"/>
      <c r="U18" s="12"/>
      <c r="V18" s="12"/>
      <c r="W18" s="12"/>
      <c r="X18" s="12"/>
      <c r="Y18" s="12"/>
      <c r="Z18" s="143"/>
      <c r="AA18" s="143"/>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c r="BI18" s="77"/>
      <c r="BJ18" s="77"/>
      <c r="BK18" s="77"/>
      <c r="BL18" s="77"/>
      <c r="BM18" s="77"/>
      <c r="BN18" s="77"/>
      <c r="BO18" s="77"/>
      <c r="BP18" s="77"/>
      <c r="BQ18" s="77"/>
      <c r="BR18" s="77"/>
      <c r="BS18" s="77"/>
      <c r="BT18" s="77"/>
      <c r="BU18" s="77"/>
      <c r="BV18" s="77"/>
      <c r="BW18" s="77"/>
      <c r="BX18" s="77"/>
      <c r="BY18" s="77"/>
      <c r="BZ18" s="77"/>
      <c r="CA18" s="77"/>
      <c r="CB18" s="77"/>
      <c r="CC18" s="77"/>
      <c r="CD18" s="77"/>
      <c r="CE18" s="77"/>
      <c r="CF18" s="77"/>
      <c r="CG18" s="77"/>
      <c r="CH18" s="77"/>
      <c r="CI18" s="77"/>
      <c r="CJ18" s="77"/>
      <c r="CK18" s="77"/>
      <c r="CL18" s="77"/>
      <c r="CM18" s="77"/>
      <c r="CN18" s="77"/>
      <c r="CO18" s="77"/>
      <c r="CP18" s="77"/>
      <c r="CQ18" s="77"/>
      <c r="CR18" s="77"/>
      <c r="CS18" s="77"/>
      <c r="CT18" s="77"/>
      <c r="CU18" s="77"/>
      <c r="CV18" s="77"/>
      <c r="CW18" s="77"/>
      <c r="CX18" s="77"/>
      <c r="CY18" s="77"/>
      <c r="CZ18" s="77"/>
      <c r="DA18" s="77"/>
      <c r="DB18" s="77"/>
      <c r="DC18" s="77"/>
      <c r="DD18" s="77"/>
      <c r="DE18" s="77"/>
      <c r="DF18" s="77"/>
      <c r="DG18" s="77"/>
      <c r="DH18" s="77"/>
      <c r="DI18" s="77"/>
      <c r="DJ18" s="77"/>
      <c r="DK18" s="77"/>
      <c r="DL18" s="77"/>
      <c r="DM18" s="77"/>
      <c r="DN18" s="77"/>
      <c r="DO18" s="77"/>
      <c r="DP18" s="77"/>
      <c r="DQ18" s="77"/>
      <c r="DR18" s="77"/>
      <c r="DS18" s="77"/>
      <c r="DT18" s="77"/>
      <c r="DU18" s="77"/>
      <c r="DV18" s="77"/>
      <c r="DW18" s="77"/>
      <c r="DX18" s="77"/>
      <c r="DY18" s="77"/>
      <c r="DZ18" s="77"/>
      <c r="EA18" s="77"/>
      <c r="EB18" s="77"/>
      <c r="EC18" s="77"/>
      <c r="ED18" s="77"/>
      <c r="EE18" s="77"/>
      <c r="EF18" s="77"/>
      <c r="EG18" s="77"/>
      <c r="EH18" s="77"/>
    </row>
    <row r="19" spans="1:138" ht="27" customHeight="1" x14ac:dyDescent="0.2">
      <c r="A19" s="12"/>
      <c r="B19" s="26">
        <v>5</v>
      </c>
      <c r="C19" s="23" t="s">
        <v>8</v>
      </c>
      <c r="D19" s="27">
        <f>D15/1000*D18</f>
        <v>142740000</v>
      </c>
      <c r="E19" s="27">
        <f>E15/1000*E18</f>
        <v>36114000</v>
      </c>
      <c r="F19" s="27">
        <f>F15/1000*F18</f>
        <v>11628000</v>
      </c>
      <c r="G19" s="27">
        <f t="shared" ref="G19" si="0">G15/1000*G18</f>
        <v>40917000</v>
      </c>
      <c r="H19" s="246"/>
      <c r="P19" s="12"/>
      <c r="Q19" s="12"/>
      <c r="R19" s="12"/>
      <c r="S19" s="12"/>
      <c r="T19" s="12"/>
      <c r="U19" s="12"/>
      <c r="V19" s="12"/>
      <c r="W19" s="12"/>
      <c r="X19" s="12"/>
      <c r="Y19" s="12"/>
      <c r="Z19" s="143"/>
      <c r="AA19" s="143"/>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c r="BI19" s="77"/>
      <c r="BJ19" s="77"/>
      <c r="BK19" s="77"/>
      <c r="BL19" s="77"/>
      <c r="BM19" s="77"/>
      <c r="BN19" s="77"/>
      <c r="BO19" s="77"/>
      <c r="BP19" s="77"/>
      <c r="BQ19" s="77"/>
      <c r="BR19" s="77"/>
      <c r="BS19" s="77"/>
      <c r="BT19" s="77"/>
      <c r="BU19" s="77"/>
      <c r="BV19" s="77"/>
      <c r="BW19" s="77"/>
      <c r="BX19" s="77"/>
      <c r="BY19" s="77"/>
      <c r="BZ19" s="77"/>
      <c r="CA19" s="77"/>
      <c r="CB19" s="77"/>
      <c r="CC19" s="77"/>
      <c r="CD19" s="77"/>
      <c r="CE19" s="77"/>
      <c r="CF19" s="77"/>
      <c r="CG19" s="77"/>
      <c r="CH19" s="77"/>
      <c r="CI19" s="77"/>
      <c r="CJ19" s="77"/>
      <c r="CK19" s="77"/>
      <c r="CL19" s="77"/>
      <c r="CM19" s="77"/>
      <c r="CN19" s="77"/>
      <c r="CO19" s="77"/>
      <c r="CP19" s="77"/>
      <c r="CQ19" s="77"/>
      <c r="CR19" s="77"/>
      <c r="CS19" s="77"/>
      <c r="CT19" s="77"/>
      <c r="CU19" s="77"/>
      <c r="CV19" s="77"/>
      <c r="CW19" s="77"/>
      <c r="CX19" s="77"/>
      <c r="CY19" s="77"/>
      <c r="CZ19" s="77"/>
      <c r="DA19" s="77"/>
      <c r="DB19" s="77"/>
      <c r="DC19" s="77"/>
      <c r="DD19" s="77"/>
      <c r="DE19" s="77"/>
      <c r="DF19" s="77"/>
      <c r="DG19" s="77"/>
      <c r="DH19" s="77"/>
      <c r="DI19" s="77"/>
      <c r="DJ19" s="77"/>
      <c r="DK19" s="77"/>
      <c r="DL19" s="77"/>
      <c r="DM19" s="77"/>
      <c r="DN19" s="77"/>
      <c r="DO19" s="77"/>
      <c r="DP19" s="77"/>
      <c r="DQ19" s="77"/>
      <c r="DR19" s="77"/>
      <c r="DS19" s="77"/>
      <c r="DT19" s="77"/>
      <c r="DU19" s="77"/>
      <c r="DV19" s="77"/>
      <c r="DW19" s="77"/>
      <c r="DX19" s="77"/>
      <c r="DY19" s="77"/>
      <c r="DZ19" s="77"/>
      <c r="EA19" s="77"/>
      <c r="EB19" s="77"/>
      <c r="EC19" s="77"/>
      <c r="ED19" s="77"/>
      <c r="EE19" s="77"/>
      <c r="EF19" s="77"/>
      <c r="EG19" s="77"/>
      <c r="EH19" s="77"/>
    </row>
    <row r="20" spans="1:138" ht="27" customHeight="1" x14ac:dyDescent="0.2">
      <c r="A20" s="12"/>
      <c r="B20" s="29">
        <v>6</v>
      </c>
      <c r="C20" s="30" t="s">
        <v>115</v>
      </c>
      <c r="D20" s="34">
        <v>10.8</v>
      </c>
      <c r="E20" s="34">
        <v>10.45</v>
      </c>
      <c r="F20" s="34">
        <v>2.5499999999999998</v>
      </c>
      <c r="G20" s="34">
        <v>2.5499999999999998</v>
      </c>
      <c r="H20" s="246" t="s">
        <v>319</v>
      </c>
      <c r="P20" s="12"/>
      <c r="Q20" s="12"/>
      <c r="R20" s="12"/>
      <c r="S20" s="12"/>
      <c r="T20" s="12"/>
      <c r="U20" s="12"/>
      <c r="V20" s="12"/>
      <c r="W20" s="12"/>
      <c r="X20" s="12"/>
      <c r="Y20" s="12"/>
      <c r="Z20" s="143"/>
      <c r="AA20" s="143"/>
      <c r="AB20" s="77"/>
      <c r="AC20" s="77"/>
      <c r="AD20" s="77"/>
      <c r="AE20" s="77"/>
      <c r="AF20" s="77"/>
      <c r="AG20" s="77"/>
      <c r="AH20" s="77"/>
      <c r="AI20" s="77"/>
      <c r="AJ20" s="77"/>
      <c r="AK20" s="77"/>
      <c r="AL20" s="77"/>
      <c r="AM20" s="77"/>
      <c r="AN20" s="77"/>
      <c r="AO20" s="77"/>
      <c r="AP20" s="77"/>
      <c r="AQ20" s="77"/>
      <c r="AR20" s="77"/>
      <c r="AS20" s="77"/>
      <c r="AT20" s="77"/>
      <c r="AU20" s="77"/>
      <c r="AV20" s="77"/>
      <c r="AW20" s="77"/>
      <c r="AX20" s="77"/>
      <c r="AY20" s="77"/>
      <c r="AZ20" s="77"/>
      <c r="BA20" s="77"/>
      <c r="BB20" s="77"/>
      <c r="BC20" s="77"/>
      <c r="BD20" s="77"/>
      <c r="BE20" s="77"/>
      <c r="BF20" s="77"/>
      <c r="BG20" s="77"/>
      <c r="BH20" s="77"/>
      <c r="BI20" s="77"/>
      <c r="BJ20" s="77"/>
      <c r="BK20" s="77"/>
      <c r="BL20" s="77"/>
      <c r="BM20" s="77"/>
      <c r="BN20" s="77"/>
      <c r="BO20" s="77"/>
      <c r="BP20" s="77"/>
      <c r="BQ20" s="77"/>
      <c r="BR20" s="77"/>
      <c r="BS20" s="77"/>
      <c r="BT20" s="77"/>
      <c r="BU20" s="77"/>
      <c r="BV20" s="77"/>
      <c r="BW20" s="77"/>
      <c r="BX20" s="77"/>
      <c r="BY20" s="77"/>
      <c r="BZ20" s="77"/>
      <c r="CA20" s="77"/>
      <c r="CB20" s="77"/>
      <c r="CC20" s="77"/>
      <c r="CD20" s="77"/>
      <c r="CE20" s="77"/>
      <c r="CF20" s="77"/>
      <c r="CG20" s="77"/>
      <c r="CH20" s="77"/>
      <c r="CI20" s="77"/>
      <c r="CJ20" s="77"/>
      <c r="CK20" s="77"/>
      <c r="CL20" s="77"/>
      <c r="CM20" s="77"/>
      <c r="CN20" s="77"/>
      <c r="CO20" s="77"/>
      <c r="CP20" s="77"/>
      <c r="CQ20" s="77"/>
      <c r="CR20" s="77"/>
      <c r="CS20" s="77"/>
      <c r="CT20" s="77"/>
      <c r="CU20" s="77"/>
      <c r="CV20" s="77"/>
      <c r="CW20" s="77"/>
      <c r="CX20" s="77"/>
      <c r="CY20" s="77"/>
      <c r="CZ20" s="77"/>
      <c r="DA20" s="77"/>
      <c r="DB20" s="77"/>
      <c r="DC20" s="77"/>
      <c r="DD20" s="77"/>
      <c r="DE20" s="77"/>
      <c r="DF20" s="77"/>
      <c r="DG20" s="77"/>
      <c r="DH20" s="77"/>
      <c r="DI20" s="77"/>
      <c r="DJ20" s="77"/>
      <c r="DK20" s="77"/>
      <c r="DL20" s="77"/>
      <c r="DM20" s="77"/>
      <c r="DN20" s="77"/>
      <c r="DO20" s="77"/>
      <c r="DP20" s="77"/>
      <c r="DQ20" s="77"/>
      <c r="DR20" s="77"/>
      <c r="DS20" s="77"/>
      <c r="DT20" s="77"/>
      <c r="DU20" s="77"/>
      <c r="DV20" s="77"/>
      <c r="DW20" s="77"/>
      <c r="DX20" s="77"/>
      <c r="DY20" s="77"/>
      <c r="DZ20" s="77"/>
      <c r="EA20" s="77"/>
      <c r="EB20" s="77"/>
      <c r="EC20" s="77"/>
      <c r="ED20" s="77"/>
      <c r="EE20" s="77"/>
      <c r="EF20" s="77"/>
      <c r="EG20" s="77"/>
      <c r="EH20" s="77"/>
    </row>
    <row r="21" spans="1:138" ht="27" customHeight="1" x14ac:dyDescent="0.2">
      <c r="A21" s="12"/>
      <c r="B21" s="26">
        <v>7</v>
      </c>
      <c r="C21" s="23" t="s">
        <v>114</v>
      </c>
      <c r="D21" s="27">
        <f>D19*D20/100</f>
        <v>15415920</v>
      </c>
      <c r="E21" s="27">
        <f t="shared" ref="E21:G21" si="1">E19*E20/100</f>
        <v>3773913</v>
      </c>
      <c r="F21" s="27">
        <f t="shared" si="1"/>
        <v>296513.99999999994</v>
      </c>
      <c r="G21" s="27">
        <f t="shared" si="1"/>
        <v>1043383.5</v>
      </c>
      <c r="H21" s="246"/>
      <c r="P21" s="12"/>
      <c r="Q21" s="12"/>
      <c r="R21" s="12"/>
      <c r="S21" s="12"/>
      <c r="T21" s="12"/>
      <c r="U21" s="12"/>
      <c r="V21" s="12"/>
      <c r="W21" s="12"/>
      <c r="X21" s="12"/>
      <c r="Y21" s="12"/>
      <c r="Z21" s="143"/>
      <c r="AA21" s="143"/>
      <c r="AB21" s="77"/>
      <c r="AC21" s="77"/>
      <c r="AD21" s="77"/>
      <c r="AE21" s="77"/>
      <c r="AF21" s="77"/>
      <c r="AG21" s="77"/>
      <c r="AH21" s="77"/>
      <c r="AI21" s="77"/>
      <c r="AJ21" s="77"/>
      <c r="AK21" s="77"/>
      <c r="AL21" s="77"/>
      <c r="AM21" s="77"/>
      <c r="AN21" s="77"/>
      <c r="AO21" s="77"/>
      <c r="AP21" s="77"/>
      <c r="AQ21" s="77"/>
      <c r="AR21" s="77"/>
      <c r="AS21" s="77"/>
      <c r="AT21" s="77"/>
      <c r="AU21" s="77"/>
      <c r="AV21" s="77"/>
      <c r="AW21" s="77"/>
      <c r="AX21" s="77"/>
      <c r="AY21" s="77"/>
      <c r="AZ21" s="77"/>
      <c r="BA21" s="77"/>
      <c r="BB21" s="77"/>
      <c r="BC21" s="77"/>
      <c r="BD21" s="77"/>
      <c r="BE21" s="77"/>
      <c r="BF21" s="77"/>
      <c r="BG21" s="77"/>
      <c r="BH21" s="77"/>
      <c r="BI21" s="77"/>
      <c r="BJ21" s="77"/>
      <c r="BK21" s="77"/>
      <c r="BL21" s="77"/>
      <c r="BM21" s="77"/>
      <c r="BN21" s="77"/>
      <c r="BO21" s="77"/>
      <c r="BP21" s="77"/>
      <c r="BQ21" s="77"/>
      <c r="BR21" s="77"/>
      <c r="BS21" s="77"/>
      <c r="BT21" s="77"/>
      <c r="BU21" s="77"/>
      <c r="BV21" s="77"/>
      <c r="BW21" s="77"/>
      <c r="BX21" s="77"/>
      <c r="BY21" s="77"/>
      <c r="BZ21" s="77"/>
      <c r="CA21" s="77"/>
      <c r="CB21" s="77"/>
      <c r="CC21" s="77"/>
      <c r="CD21" s="77"/>
      <c r="CE21" s="77"/>
      <c r="CF21" s="77"/>
      <c r="CG21" s="77"/>
      <c r="CH21" s="77"/>
      <c r="CI21" s="77"/>
      <c r="CJ21" s="77"/>
      <c r="CK21" s="77"/>
      <c r="CL21" s="77"/>
      <c r="CM21" s="77"/>
      <c r="CN21" s="77"/>
      <c r="CO21" s="77"/>
      <c r="CP21" s="77"/>
      <c r="CQ21" s="77"/>
      <c r="CR21" s="77"/>
      <c r="CS21" s="77"/>
      <c r="CT21" s="77"/>
      <c r="CU21" s="77"/>
      <c r="CV21" s="77"/>
      <c r="CW21" s="77"/>
      <c r="CX21" s="77"/>
      <c r="CY21" s="77"/>
      <c r="CZ21" s="77"/>
      <c r="DA21" s="77"/>
      <c r="DB21" s="77"/>
      <c r="DC21" s="77"/>
      <c r="DD21" s="77"/>
      <c r="DE21" s="77"/>
      <c r="DF21" s="77"/>
      <c r="DG21" s="77"/>
      <c r="DH21" s="77"/>
      <c r="DI21" s="77"/>
      <c r="DJ21" s="77"/>
      <c r="DK21" s="77"/>
      <c r="DL21" s="77"/>
      <c r="DM21" s="77"/>
      <c r="DN21" s="77"/>
      <c r="DO21" s="77"/>
      <c r="DP21" s="77"/>
      <c r="DQ21" s="77"/>
      <c r="DR21" s="77"/>
      <c r="DS21" s="77"/>
      <c r="DT21" s="77"/>
      <c r="DU21" s="77"/>
      <c r="DV21" s="77"/>
      <c r="DW21" s="77"/>
      <c r="DX21" s="77"/>
      <c r="DY21" s="77"/>
      <c r="DZ21" s="77"/>
      <c r="EA21" s="77"/>
      <c r="EB21" s="77"/>
      <c r="EC21" s="77"/>
      <c r="ED21" s="77"/>
      <c r="EE21" s="77"/>
      <c r="EF21" s="77"/>
      <c r="EG21" s="77"/>
      <c r="EH21" s="77"/>
    </row>
    <row r="22" spans="1:138" ht="27" customHeight="1" x14ac:dyDescent="0.2">
      <c r="A22" s="12"/>
      <c r="B22" s="26">
        <v>8</v>
      </c>
      <c r="C22" s="23" t="s">
        <v>113</v>
      </c>
      <c r="D22" s="27">
        <f>D21*D17/100</f>
        <v>7399641.5999999996</v>
      </c>
      <c r="E22" s="27">
        <f t="shared" ref="E22:G22" si="2">E21*E17/100</f>
        <v>2377565.19</v>
      </c>
      <c r="F22" s="27">
        <f t="shared" si="2"/>
        <v>157152.41999999995</v>
      </c>
      <c r="G22" s="27">
        <f t="shared" si="2"/>
        <v>709500.78</v>
      </c>
      <c r="H22" s="246"/>
      <c r="P22" s="12"/>
      <c r="Q22" s="12"/>
      <c r="R22" s="12"/>
      <c r="S22" s="12"/>
      <c r="T22" s="12"/>
      <c r="U22" s="12"/>
      <c r="V22" s="12"/>
      <c r="W22" s="12"/>
      <c r="X22" s="12"/>
      <c r="Y22" s="12"/>
      <c r="Z22" s="143"/>
      <c r="AA22" s="143"/>
      <c r="AB22" s="77"/>
      <c r="AC22" s="77"/>
      <c r="AD22" s="77"/>
      <c r="AE22" s="77"/>
      <c r="AF22" s="77"/>
      <c r="AG22" s="77"/>
      <c r="AH22" s="77"/>
      <c r="AI22" s="77"/>
      <c r="AJ22" s="77"/>
      <c r="AK22" s="77"/>
      <c r="AL22" s="77"/>
      <c r="AM22" s="77"/>
      <c r="AN22" s="77"/>
      <c r="AO22" s="77"/>
      <c r="AP22" s="77"/>
      <c r="AQ22" s="77"/>
      <c r="AR22" s="77"/>
      <c r="AS22" s="77"/>
      <c r="AT22" s="77"/>
      <c r="AU22" s="77"/>
      <c r="AV22" s="77"/>
      <c r="AW22" s="77"/>
      <c r="AX22" s="77"/>
      <c r="AY22" s="77"/>
      <c r="AZ22" s="77"/>
      <c r="BA22" s="77"/>
      <c r="BB22" s="77"/>
      <c r="BC22" s="77"/>
      <c r="BD22" s="77"/>
      <c r="BE22" s="77"/>
      <c r="BF22" s="77"/>
      <c r="BG22" s="77"/>
      <c r="BH22" s="77"/>
      <c r="BI22" s="77"/>
      <c r="BJ22" s="77"/>
      <c r="BK22" s="77"/>
      <c r="BL22" s="77"/>
      <c r="BM22" s="77"/>
      <c r="BN22" s="77"/>
      <c r="BO22" s="77"/>
      <c r="BP22" s="77"/>
      <c r="BQ22" s="77"/>
      <c r="BR22" s="77"/>
      <c r="BS22" s="77"/>
      <c r="BT22" s="77"/>
      <c r="BU22" s="77"/>
      <c r="BV22" s="77"/>
      <c r="BW22" s="77"/>
      <c r="BX22" s="77"/>
      <c r="BY22" s="77"/>
      <c r="BZ22" s="77"/>
      <c r="CA22" s="77"/>
      <c r="CB22" s="77"/>
      <c r="CC22" s="77"/>
      <c r="CD22" s="77"/>
      <c r="CE22" s="77"/>
      <c r="CF22" s="77"/>
      <c r="CG22" s="77"/>
      <c r="CH22" s="77"/>
      <c r="CI22" s="77"/>
      <c r="CJ22" s="77"/>
      <c r="CK22" s="77"/>
      <c r="CL22" s="77"/>
      <c r="CM22" s="77"/>
      <c r="CN22" s="77"/>
      <c r="CO22" s="77"/>
      <c r="CP22" s="77"/>
      <c r="CQ22" s="77"/>
      <c r="CR22" s="77"/>
      <c r="CS22" s="77"/>
      <c r="CT22" s="77"/>
      <c r="CU22" s="77"/>
      <c r="CV22" s="77"/>
      <c r="CW22" s="77"/>
      <c r="CX22" s="77"/>
      <c r="CY22" s="77"/>
      <c r="CZ22" s="77"/>
      <c r="DA22" s="77"/>
      <c r="DB22" s="77"/>
      <c r="DC22" s="77"/>
      <c r="DD22" s="77"/>
      <c r="DE22" s="77"/>
      <c r="DF22" s="77"/>
      <c r="DG22" s="77"/>
      <c r="DH22" s="77"/>
      <c r="DI22" s="77"/>
      <c r="DJ22" s="77"/>
      <c r="DK22" s="77"/>
      <c r="DL22" s="77"/>
      <c r="DM22" s="77"/>
      <c r="DN22" s="77"/>
      <c r="DO22" s="77"/>
      <c r="DP22" s="77"/>
      <c r="DQ22" s="77"/>
      <c r="DR22" s="77"/>
      <c r="DS22" s="77"/>
      <c r="DT22" s="77"/>
      <c r="DU22" s="77"/>
      <c r="DV22" s="77"/>
      <c r="DW22" s="77"/>
      <c r="DX22" s="77"/>
      <c r="DY22" s="77"/>
      <c r="DZ22" s="77"/>
      <c r="EA22" s="77"/>
      <c r="EB22" s="77"/>
      <c r="EC22" s="77"/>
      <c r="ED22" s="77"/>
      <c r="EE22" s="77"/>
      <c r="EF22" s="77"/>
      <c r="EG22" s="77"/>
      <c r="EH22" s="77"/>
    </row>
    <row r="23" spans="1:138" ht="27" customHeight="1" x14ac:dyDescent="0.25">
      <c r="A23" s="12"/>
      <c r="B23" s="29">
        <v>9</v>
      </c>
      <c r="C23" s="30" t="s">
        <v>112</v>
      </c>
      <c r="D23" s="31">
        <v>63</v>
      </c>
      <c r="E23" s="31">
        <v>48</v>
      </c>
      <c r="F23" s="31">
        <v>44</v>
      </c>
      <c r="G23" s="31">
        <v>44</v>
      </c>
      <c r="H23" s="245" t="s">
        <v>318</v>
      </c>
      <c r="P23" s="12"/>
      <c r="Q23" s="12"/>
      <c r="R23" s="12"/>
      <c r="S23" s="12"/>
      <c r="T23" s="12"/>
      <c r="U23" s="12"/>
      <c r="V23" s="12"/>
      <c r="W23" s="12"/>
      <c r="X23" s="12"/>
      <c r="Y23" s="12"/>
      <c r="Z23" s="143"/>
      <c r="AA23" s="143"/>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c r="BI23" s="77"/>
      <c r="BJ23" s="77"/>
      <c r="BK23" s="77"/>
      <c r="BL23" s="77"/>
      <c r="BM23" s="77"/>
      <c r="BN23" s="77"/>
      <c r="BO23" s="77"/>
      <c r="BP23" s="77"/>
      <c r="BQ23" s="77"/>
      <c r="BR23" s="77"/>
      <c r="BS23" s="77"/>
      <c r="BT23" s="77"/>
      <c r="BU23" s="77"/>
      <c r="BV23" s="77"/>
      <c r="BW23" s="77"/>
      <c r="BX23" s="77"/>
      <c r="BY23" s="77"/>
      <c r="BZ23" s="77"/>
      <c r="CA23" s="77"/>
      <c r="CB23" s="77"/>
      <c r="CC23" s="77"/>
      <c r="CD23" s="77"/>
      <c r="CE23" s="77"/>
      <c r="CF23" s="77"/>
      <c r="CG23" s="77"/>
      <c r="CH23" s="77"/>
      <c r="CI23" s="77"/>
      <c r="CJ23" s="77"/>
      <c r="CK23" s="77"/>
      <c r="CL23" s="77"/>
      <c r="CM23" s="77"/>
      <c r="CN23" s="77"/>
      <c r="CO23" s="77"/>
      <c r="CP23" s="77"/>
      <c r="CQ23" s="77"/>
      <c r="CR23" s="77"/>
      <c r="CS23" s="77"/>
      <c r="CT23" s="77"/>
      <c r="CU23" s="77"/>
      <c r="CV23" s="77"/>
      <c r="CW23" s="77"/>
      <c r="CX23" s="77"/>
      <c r="CY23" s="77"/>
      <c r="CZ23" s="77"/>
      <c r="DA23" s="77"/>
      <c r="DB23" s="77"/>
      <c r="DC23" s="77"/>
      <c r="DD23" s="77"/>
      <c r="DE23" s="77"/>
      <c r="DF23" s="77"/>
      <c r="DG23" s="77"/>
      <c r="DH23" s="77"/>
      <c r="DI23" s="77"/>
      <c r="DJ23" s="77"/>
      <c r="DK23" s="77"/>
      <c r="DL23" s="77"/>
      <c r="DM23" s="77"/>
      <c r="DN23" s="77"/>
      <c r="DO23" s="77"/>
      <c r="DP23" s="77"/>
      <c r="DQ23" s="77"/>
      <c r="DR23" s="77"/>
      <c r="DS23" s="77"/>
      <c r="DT23" s="77"/>
      <c r="DU23" s="77"/>
      <c r="DV23" s="77"/>
      <c r="DW23" s="77"/>
      <c r="DX23" s="77"/>
      <c r="DY23" s="77"/>
      <c r="DZ23" s="77"/>
      <c r="EA23" s="77"/>
      <c r="EB23" s="77"/>
      <c r="EC23" s="77"/>
      <c r="ED23" s="77"/>
      <c r="EE23" s="77"/>
      <c r="EF23" s="77"/>
      <c r="EG23" s="77"/>
      <c r="EH23" s="77"/>
    </row>
    <row r="24" spans="1:138" ht="27" customHeight="1" x14ac:dyDescent="0.3">
      <c r="A24" s="12"/>
      <c r="B24" s="29">
        <v>10</v>
      </c>
      <c r="C24" s="30" t="s">
        <v>111</v>
      </c>
      <c r="D24" s="31">
        <v>89</v>
      </c>
      <c r="E24" s="31">
        <v>89</v>
      </c>
      <c r="F24" s="31">
        <v>89</v>
      </c>
      <c r="G24" s="31">
        <v>89</v>
      </c>
      <c r="H24" s="245" t="s">
        <v>320</v>
      </c>
      <c r="P24" s="12"/>
      <c r="Q24" s="12"/>
      <c r="R24" s="12"/>
      <c r="S24" s="12"/>
      <c r="T24" s="12"/>
      <c r="U24" s="12"/>
      <c r="V24" s="12"/>
      <c r="W24" s="12"/>
      <c r="X24" s="12"/>
      <c r="Y24" s="12"/>
      <c r="Z24" s="143"/>
      <c r="AA24" s="143"/>
      <c r="AB24" s="77"/>
      <c r="AC24" s="77"/>
      <c r="AD24" s="77"/>
      <c r="AE24" s="77"/>
      <c r="AF24" s="77"/>
      <c r="AG24" s="77"/>
      <c r="AH24" s="77"/>
      <c r="AI24" s="77"/>
      <c r="AJ24" s="77"/>
      <c r="AK24" s="77"/>
      <c r="AL24" s="77"/>
      <c r="AM24" s="77"/>
      <c r="AN24" s="77"/>
      <c r="AO24" s="77"/>
      <c r="AP24" s="77"/>
      <c r="AQ24" s="77"/>
      <c r="AR24" s="77"/>
      <c r="AS24" s="77"/>
      <c r="AT24" s="77"/>
      <c r="AU24" s="77"/>
      <c r="AV24" s="77"/>
      <c r="AW24" s="77"/>
      <c r="AX24" s="77"/>
      <c r="AY24" s="77"/>
      <c r="AZ24" s="77"/>
      <c r="BA24" s="77"/>
      <c r="BB24" s="77"/>
      <c r="BC24" s="77"/>
      <c r="BD24" s="77"/>
      <c r="BE24" s="77"/>
      <c r="BF24" s="77"/>
      <c r="BG24" s="77"/>
      <c r="BH24" s="77"/>
      <c r="BI24" s="77"/>
      <c r="BJ24" s="77"/>
      <c r="BK24" s="77"/>
      <c r="BL24" s="77"/>
      <c r="BM24" s="77"/>
      <c r="BN24" s="77"/>
      <c r="BO24" s="77"/>
      <c r="BP24" s="77"/>
      <c r="BQ24" s="77"/>
      <c r="BR24" s="77"/>
      <c r="BS24" s="77"/>
      <c r="BT24" s="77"/>
      <c r="BU24" s="77"/>
      <c r="BV24" s="77"/>
      <c r="BW24" s="77"/>
      <c r="BX24" s="77"/>
      <c r="BY24" s="77"/>
      <c r="BZ24" s="77"/>
      <c r="CA24" s="77"/>
      <c r="CB24" s="77"/>
      <c r="CC24" s="77"/>
      <c r="CD24" s="77"/>
      <c r="CE24" s="77"/>
      <c r="CF24" s="77"/>
      <c r="CG24" s="77"/>
      <c r="CH24" s="77"/>
      <c r="CI24" s="77"/>
      <c r="CJ24" s="77"/>
      <c r="CK24" s="77"/>
      <c r="CL24" s="77"/>
      <c r="CM24" s="77"/>
      <c r="CN24" s="77"/>
      <c r="CO24" s="77"/>
      <c r="CP24" s="77"/>
      <c r="CQ24" s="77"/>
      <c r="CR24" s="77"/>
      <c r="CS24" s="77"/>
      <c r="CT24" s="77"/>
      <c r="CU24" s="77"/>
      <c r="CV24" s="77"/>
      <c r="CW24" s="77"/>
      <c r="CX24" s="77"/>
      <c r="CY24" s="77"/>
      <c r="CZ24" s="77"/>
      <c r="DA24" s="77"/>
      <c r="DB24" s="77"/>
      <c r="DC24" s="77"/>
      <c r="DD24" s="77"/>
      <c r="DE24" s="77"/>
      <c r="DF24" s="77"/>
      <c r="DG24" s="77"/>
      <c r="DH24" s="77"/>
      <c r="DI24" s="77"/>
      <c r="DJ24" s="77"/>
      <c r="DK24" s="77"/>
      <c r="DL24" s="77"/>
      <c r="DM24" s="77"/>
      <c r="DN24" s="77"/>
      <c r="DO24" s="77"/>
      <c r="DP24" s="77"/>
      <c r="DQ24" s="77"/>
      <c r="DR24" s="77"/>
      <c r="DS24" s="77"/>
      <c r="DT24" s="77"/>
      <c r="DU24" s="77"/>
      <c r="DV24" s="77"/>
      <c r="DW24" s="77"/>
      <c r="DX24" s="77"/>
      <c r="DY24" s="77"/>
      <c r="DZ24" s="77"/>
      <c r="EA24" s="77"/>
      <c r="EB24" s="77"/>
      <c r="EC24" s="77"/>
      <c r="ED24" s="77"/>
      <c r="EE24" s="77"/>
      <c r="EF24" s="77"/>
      <c r="EG24" s="77"/>
      <c r="EH24" s="77"/>
    </row>
    <row r="25" spans="1:138" ht="27" customHeight="1" x14ac:dyDescent="0.25">
      <c r="A25" s="12"/>
      <c r="B25" s="74"/>
      <c r="C25" s="75"/>
      <c r="D25" s="48"/>
      <c r="E25" s="48"/>
      <c r="F25" s="48"/>
      <c r="G25" s="48"/>
      <c r="H25" s="245"/>
      <c r="P25" s="12"/>
      <c r="Q25" s="12"/>
      <c r="R25" s="12"/>
      <c r="S25" s="12"/>
      <c r="T25" s="12"/>
      <c r="U25" s="12"/>
      <c r="V25" s="12"/>
      <c r="W25" s="12"/>
      <c r="X25" s="12"/>
      <c r="Y25" s="12"/>
      <c r="Z25" s="143"/>
      <c r="AA25" s="143"/>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c r="BI25" s="77"/>
      <c r="BJ25" s="77"/>
      <c r="BK25" s="77"/>
      <c r="BL25" s="77"/>
      <c r="BM25" s="77"/>
      <c r="BN25" s="77"/>
      <c r="BO25" s="77"/>
      <c r="BP25" s="77"/>
      <c r="BQ25" s="77"/>
      <c r="BR25" s="77"/>
      <c r="BS25" s="77"/>
      <c r="BT25" s="77"/>
      <c r="BU25" s="77"/>
      <c r="BV25" s="77"/>
      <c r="BW25" s="77"/>
      <c r="BX25" s="77"/>
      <c r="BY25" s="77"/>
      <c r="BZ25" s="77"/>
      <c r="CA25" s="77"/>
      <c r="CB25" s="77"/>
      <c r="CC25" s="77"/>
      <c r="CD25" s="77"/>
      <c r="CE25" s="77"/>
      <c r="CF25" s="77"/>
      <c r="CG25" s="77"/>
      <c r="CH25" s="77"/>
      <c r="CI25" s="77"/>
      <c r="CJ25" s="77"/>
      <c r="CK25" s="77"/>
      <c r="CL25" s="77"/>
      <c r="CM25" s="77"/>
      <c r="CN25" s="77"/>
      <c r="CO25" s="77"/>
      <c r="CP25" s="77"/>
      <c r="CQ25" s="77"/>
      <c r="CR25" s="77"/>
      <c r="CS25" s="77"/>
      <c r="CT25" s="77"/>
      <c r="CU25" s="77"/>
      <c r="CV25" s="77"/>
      <c r="CW25" s="77"/>
      <c r="CX25" s="77"/>
      <c r="CY25" s="77"/>
      <c r="CZ25" s="77"/>
      <c r="DA25" s="77"/>
      <c r="DB25" s="77"/>
      <c r="DC25" s="77"/>
      <c r="DD25" s="77"/>
      <c r="DE25" s="77"/>
      <c r="DF25" s="77"/>
      <c r="DG25" s="77"/>
      <c r="DH25" s="77"/>
      <c r="DI25" s="77"/>
      <c r="DJ25" s="77"/>
      <c r="DK25" s="77"/>
      <c r="DL25" s="77"/>
      <c r="DM25" s="77"/>
      <c r="DN25" s="77"/>
      <c r="DO25" s="77"/>
      <c r="DP25" s="77"/>
      <c r="DQ25" s="77"/>
      <c r="DR25" s="77"/>
      <c r="DS25" s="77"/>
      <c r="DT25" s="77"/>
      <c r="DU25" s="77"/>
      <c r="DV25" s="77"/>
      <c r="DW25" s="77"/>
      <c r="DX25" s="77"/>
      <c r="DY25" s="77"/>
      <c r="DZ25" s="77"/>
      <c r="EA25" s="77"/>
      <c r="EB25" s="77"/>
      <c r="EC25" s="77"/>
      <c r="ED25" s="77"/>
      <c r="EE25" s="77"/>
      <c r="EF25" s="77"/>
      <c r="EG25" s="77"/>
      <c r="EH25" s="77"/>
    </row>
    <row r="26" spans="1:138" ht="27" customHeight="1" x14ac:dyDescent="0.25">
      <c r="A26" s="12"/>
      <c r="B26" s="74"/>
      <c r="C26" s="245" t="s">
        <v>353</v>
      </c>
      <c r="D26" s="48"/>
      <c r="E26" s="48"/>
      <c r="F26" s="48"/>
      <c r="G26" s="48"/>
      <c r="H26" s="245"/>
      <c r="P26" s="12"/>
      <c r="Q26" s="12"/>
      <c r="R26" s="12"/>
      <c r="S26" s="12"/>
      <c r="T26" s="12"/>
      <c r="U26" s="12"/>
      <c r="V26" s="12"/>
      <c r="W26" s="12"/>
      <c r="X26" s="12"/>
      <c r="Y26" s="12"/>
      <c r="Z26" s="143"/>
      <c r="AA26" s="143"/>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c r="BI26" s="77"/>
      <c r="BJ26" s="77"/>
      <c r="BK26" s="77"/>
      <c r="BL26" s="77"/>
      <c r="BM26" s="77"/>
      <c r="BN26" s="77"/>
      <c r="BO26" s="77"/>
      <c r="BP26" s="77"/>
      <c r="BQ26" s="77"/>
      <c r="BR26" s="77"/>
      <c r="BS26" s="77"/>
      <c r="BT26" s="77"/>
      <c r="BU26" s="77"/>
      <c r="BV26" s="77"/>
      <c r="BW26" s="77"/>
      <c r="BX26" s="77"/>
      <c r="BY26" s="77"/>
      <c r="BZ26" s="77"/>
      <c r="CA26" s="77"/>
      <c r="CB26" s="77"/>
      <c r="CC26" s="77"/>
      <c r="CD26" s="77"/>
      <c r="CE26" s="77"/>
      <c r="CF26" s="77"/>
      <c r="CG26" s="77"/>
      <c r="CH26" s="77"/>
      <c r="CI26" s="77"/>
      <c r="CJ26" s="77"/>
      <c r="CK26" s="77"/>
      <c r="CL26" s="77"/>
      <c r="CM26" s="77"/>
      <c r="CN26" s="77"/>
      <c r="CO26" s="77"/>
      <c r="CP26" s="77"/>
      <c r="CQ26" s="77"/>
      <c r="CR26" s="77"/>
      <c r="CS26" s="77"/>
      <c r="CT26" s="77"/>
      <c r="CU26" s="77"/>
      <c r="CV26" s="77"/>
      <c r="CW26" s="77"/>
      <c r="CX26" s="77"/>
      <c r="CY26" s="77"/>
      <c r="CZ26" s="77"/>
      <c r="DA26" s="77"/>
      <c r="DB26" s="77"/>
      <c r="DC26" s="77"/>
      <c r="DD26" s="77"/>
      <c r="DE26" s="77"/>
      <c r="DF26" s="77"/>
      <c r="DG26" s="77"/>
      <c r="DH26" s="77"/>
      <c r="DI26" s="77"/>
      <c r="DJ26" s="77"/>
      <c r="DK26" s="77"/>
      <c r="DL26" s="77"/>
      <c r="DM26" s="77"/>
      <c r="DN26" s="77"/>
      <c r="DO26" s="77"/>
      <c r="DP26" s="77"/>
      <c r="DQ26" s="77"/>
      <c r="DR26" s="77"/>
      <c r="DS26" s="77"/>
      <c r="DT26" s="77"/>
      <c r="DU26" s="77"/>
      <c r="DV26" s="77"/>
      <c r="DW26" s="77"/>
      <c r="DX26" s="77"/>
      <c r="DY26" s="77"/>
      <c r="DZ26" s="77"/>
      <c r="EA26" s="77"/>
      <c r="EB26" s="77"/>
      <c r="EC26" s="77"/>
      <c r="ED26" s="77"/>
      <c r="EE26" s="77"/>
      <c r="EF26" s="77"/>
      <c r="EG26" s="77"/>
      <c r="EH26" s="77"/>
    </row>
    <row r="27" spans="1:138" ht="27" customHeight="1" x14ac:dyDescent="0.2">
      <c r="A27" s="12"/>
      <c r="B27" s="144"/>
      <c r="C27" s="75"/>
      <c r="G27" s="12"/>
      <c r="P27" s="12"/>
      <c r="Q27" s="12"/>
      <c r="R27" s="12"/>
      <c r="S27" s="12"/>
      <c r="T27" s="12"/>
      <c r="U27" s="12"/>
      <c r="V27" s="12"/>
      <c r="W27" s="12"/>
      <c r="X27" s="12"/>
      <c r="Y27" s="12"/>
      <c r="Z27" s="143"/>
      <c r="AA27" s="143"/>
      <c r="AB27" s="77"/>
      <c r="AC27" s="77"/>
      <c r="AD27" s="77"/>
      <c r="AE27" s="77"/>
      <c r="AF27" s="77"/>
      <c r="AG27" s="77"/>
      <c r="AH27" s="77"/>
      <c r="AI27" s="77"/>
      <c r="AJ27" s="77"/>
      <c r="AK27" s="77"/>
      <c r="AL27" s="77"/>
      <c r="AM27" s="77"/>
      <c r="AN27" s="77"/>
      <c r="AO27" s="77"/>
      <c r="AP27" s="77"/>
      <c r="AQ27" s="77"/>
      <c r="AR27" s="77"/>
      <c r="AS27" s="77"/>
      <c r="AT27" s="77"/>
      <c r="AU27" s="77"/>
      <c r="AV27" s="77"/>
      <c r="AW27" s="77"/>
      <c r="AX27" s="77"/>
      <c r="AY27" s="77"/>
      <c r="AZ27" s="77"/>
      <c r="BA27" s="77"/>
      <c r="BB27" s="77"/>
      <c r="BC27" s="77"/>
      <c r="BD27" s="77"/>
      <c r="BE27" s="77"/>
      <c r="BF27" s="77"/>
      <c r="BG27" s="77"/>
      <c r="BH27" s="77"/>
      <c r="BI27" s="77"/>
      <c r="BJ27" s="77"/>
      <c r="BK27" s="77"/>
      <c r="BL27" s="77"/>
      <c r="BM27" s="77"/>
      <c r="BN27" s="77"/>
      <c r="BO27" s="77"/>
      <c r="BP27" s="77"/>
      <c r="BQ27" s="77"/>
      <c r="BR27" s="77"/>
      <c r="BS27" s="77"/>
      <c r="BT27" s="77"/>
      <c r="BU27" s="77"/>
      <c r="BV27" s="77"/>
      <c r="BW27" s="77"/>
      <c r="BX27" s="77"/>
      <c r="BY27" s="77"/>
      <c r="BZ27" s="77"/>
      <c r="CA27" s="77"/>
      <c r="CB27" s="77"/>
      <c r="CC27" s="77"/>
      <c r="CD27" s="77"/>
      <c r="CE27" s="77"/>
      <c r="CF27" s="77"/>
      <c r="CG27" s="77"/>
      <c r="CH27" s="77"/>
      <c r="CI27" s="77"/>
      <c r="CJ27" s="77"/>
      <c r="CK27" s="77"/>
      <c r="CL27" s="77"/>
      <c r="CM27" s="77"/>
      <c r="CN27" s="77"/>
      <c r="CO27" s="77"/>
      <c r="CP27" s="77"/>
      <c r="CQ27" s="77"/>
      <c r="CR27" s="77"/>
      <c r="CS27" s="77"/>
      <c r="CT27" s="77"/>
      <c r="CU27" s="77"/>
      <c r="CV27" s="77"/>
      <c r="CW27" s="77"/>
      <c r="CX27" s="77"/>
      <c r="CY27" s="77"/>
      <c r="CZ27" s="77"/>
      <c r="DA27" s="77"/>
      <c r="DB27" s="77"/>
      <c r="DC27" s="77"/>
      <c r="DD27" s="77"/>
      <c r="DE27" s="77"/>
      <c r="DF27" s="77"/>
      <c r="DG27" s="77"/>
      <c r="DH27" s="77"/>
      <c r="DI27" s="77"/>
      <c r="DJ27" s="77"/>
      <c r="DK27" s="77"/>
      <c r="DL27" s="77"/>
      <c r="DM27" s="77"/>
      <c r="DN27" s="77"/>
      <c r="DO27" s="77"/>
      <c r="DP27" s="77"/>
      <c r="DQ27" s="77"/>
      <c r="DR27" s="77"/>
      <c r="DS27" s="77"/>
      <c r="DT27" s="77"/>
      <c r="DU27" s="77"/>
      <c r="DV27" s="77"/>
      <c r="DW27" s="77"/>
      <c r="DX27" s="77"/>
      <c r="DY27" s="77"/>
      <c r="DZ27" s="77"/>
      <c r="EA27" s="77"/>
      <c r="EB27" s="77"/>
      <c r="EC27" s="77"/>
      <c r="ED27" s="77"/>
      <c r="EE27" s="77"/>
      <c r="EF27" s="77"/>
      <c r="EG27" s="77"/>
      <c r="EH27" s="77"/>
    </row>
    <row r="28" spans="1:138" ht="43.15" customHeight="1" x14ac:dyDescent="0.2">
      <c r="A28" s="9"/>
      <c r="B28" s="15" t="s">
        <v>19</v>
      </c>
      <c r="C28" s="120"/>
      <c r="D28" s="120"/>
      <c r="E28" s="120"/>
      <c r="F28" s="120"/>
      <c r="G28" s="17"/>
      <c r="H28" s="18"/>
      <c r="I28" s="18"/>
      <c r="J28" s="9"/>
      <c r="K28" s="9"/>
      <c r="L28" s="9"/>
      <c r="M28" s="9"/>
      <c r="N28" s="9"/>
      <c r="O28" s="9"/>
      <c r="P28" s="9"/>
      <c r="Q28" s="9"/>
      <c r="R28" s="9"/>
      <c r="S28" s="9"/>
      <c r="T28" s="9"/>
      <c r="U28" s="9"/>
      <c r="V28" s="9"/>
      <c r="W28" s="9"/>
      <c r="X28" s="9"/>
      <c r="Y28" s="9"/>
      <c r="Z28" s="119"/>
      <c r="AA28" s="119"/>
      <c r="AB28" s="119"/>
      <c r="AC28" s="119"/>
      <c r="AD28" s="119"/>
      <c r="AE28" s="119"/>
      <c r="AF28" s="119"/>
      <c r="AG28" s="119"/>
      <c r="AH28" s="119"/>
      <c r="AI28" s="119"/>
      <c r="AJ28" s="119"/>
      <c r="AK28" s="119"/>
      <c r="AL28" s="119"/>
      <c r="AM28" s="119"/>
      <c r="AN28" s="119"/>
      <c r="AO28" s="119"/>
      <c r="AP28" s="119"/>
      <c r="AQ28" s="119"/>
      <c r="AR28" s="119"/>
      <c r="AS28" s="119"/>
      <c r="AT28" s="119"/>
      <c r="AU28" s="119"/>
      <c r="AV28" s="119"/>
      <c r="AW28" s="77"/>
      <c r="AX28" s="77"/>
      <c r="AY28" s="77"/>
      <c r="AZ28" s="77"/>
      <c r="BA28" s="77"/>
      <c r="BB28" s="77"/>
      <c r="BC28" s="77"/>
      <c r="BD28" s="77"/>
      <c r="BE28" s="77"/>
      <c r="BF28" s="77"/>
      <c r="BG28" s="77"/>
      <c r="BH28" s="77"/>
      <c r="BI28" s="77"/>
      <c r="BJ28" s="77"/>
      <c r="BK28" s="77"/>
      <c r="BL28" s="77"/>
      <c r="BM28" s="77"/>
      <c r="BN28" s="77"/>
      <c r="BO28" s="77"/>
      <c r="BP28" s="77"/>
      <c r="BQ28" s="77"/>
      <c r="BR28" s="77"/>
      <c r="BS28" s="77"/>
      <c r="BT28" s="77"/>
      <c r="BU28" s="77"/>
      <c r="BV28" s="77"/>
      <c r="BW28" s="77"/>
      <c r="BX28" s="77"/>
      <c r="BY28" s="77"/>
      <c r="BZ28" s="77"/>
      <c r="CA28" s="77"/>
      <c r="CB28" s="77"/>
      <c r="CC28" s="77"/>
      <c r="CD28" s="77"/>
      <c r="CE28" s="77"/>
      <c r="CF28" s="77"/>
      <c r="CG28" s="77"/>
      <c r="CH28" s="77"/>
      <c r="CI28" s="77"/>
      <c r="CJ28" s="77"/>
      <c r="CK28" s="77"/>
      <c r="CL28" s="77"/>
      <c r="CM28" s="77"/>
      <c r="CN28" s="77"/>
      <c r="CO28" s="77"/>
      <c r="CP28" s="77"/>
      <c r="CQ28" s="77"/>
      <c r="CR28" s="77"/>
      <c r="CS28" s="77"/>
      <c r="CT28" s="77"/>
      <c r="CU28" s="77"/>
      <c r="CV28" s="77"/>
      <c r="CW28" s="77"/>
      <c r="CX28" s="77"/>
      <c r="CY28" s="77"/>
      <c r="CZ28" s="77"/>
      <c r="DA28" s="77"/>
      <c r="DB28" s="77"/>
      <c r="DC28" s="77"/>
      <c r="DD28" s="77"/>
      <c r="DE28" s="77"/>
      <c r="DF28" s="77"/>
      <c r="DG28" s="77"/>
      <c r="DH28" s="77"/>
      <c r="DI28" s="77"/>
      <c r="DJ28" s="77"/>
      <c r="DK28" s="77"/>
      <c r="DL28" s="77"/>
      <c r="DM28" s="77"/>
      <c r="DN28" s="77"/>
      <c r="DO28" s="77"/>
      <c r="DP28" s="77"/>
      <c r="DQ28" s="77"/>
      <c r="DR28" s="77"/>
      <c r="DS28" s="77"/>
      <c r="DT28" s="77"/>
      <c r="DU28" s="77"/>
      <c r="DV28" s="77"/>
      <c r="DW28" s="77"/>
      <c r="DX28" s="77"/>
      <c r="DY28" s="77"/>
      <c r="DZ28" s="77"/>
      <c r="EA28" s="77"/>
      <c r="EB28" s="77"/>
      <c r="EC28" s="77"/>
      <c r="ED28" s="77"/>
      <c r="EE28" s="77"/>
      <c r="EF28" s="77"/>
      <c r="EG28" s="77"/>
      <c r="EH28" s="77"/>
    </row>
    <row r="29" spans="1:138" ht="27" customHeight="1" x14ac:dyDescent="0.2"/>
    <row r="30" spans="1:138" ht="27" customHeight="1" x14ac:dyDescent="0.2">
      <c r="A30" s="12"/>
      <c r="C30" s="21" t="s">
        <v>110</v>
      </c>
      <c r="P30" s="12"/>
      <c r="Q30" s="12"/>
      <c r="R30" s="12"/>
      <c r="S30" s="12"/>
      <c r="T30" s="12"/>
      <c r="U30" s="12"/>
      <c r="V30" s="12"/>
      <c r="W30" s="12"/>
      <c r="X30" s="12"/>
      <c r="Y30" s="12"/>
      <c r="Z30" s="143"/>
      <c r="AA30" s="143"/>
      <c r="AB30" s="77"/>
      <c r="AC30" s="77"/>
      <c r="AD30" s="77"/>
      <c r="AE30" s="77"/>
      <c r="AF30" s="77"/>
      <c r="AG30" s="77"/>
      <c r="AH30" s="77"/>
      <c r="AI30" s="77"/>
      <c r="AJ30" s="77"/>
      <c r="AK30" s="77"/>
      <c r="AL30" s="77"/>
      <c r="AM30" s="77"/>
      <c r="AN30" s="77"/>
      <c r="AO30" s="77"/>
      <c r="AP30" s="77"/>
      <c r="AQ30" s="77"/>
      <c r="AR30" s="77"/>
      <c r="AS30" s="77"/>
      <c r="AT30" s="77"/>
      <c r="AU30" s="77"/>
      <c r="AV30" s="77"/>
      <c r="AW30" s="77"/>
      <c r="AX30" s="77"/>
      <c r="AY30" s="77"/>
      <c r="AZ30" s="77"/>
      <c r="BA30" s="77"/>
      <c r="BB30" s="77"/>
      <c r="BC30" s="77"/>
      <c r="BD30" s="77"/>
      <c r="BE30" s="77"/>
      <c r="BF30" s="77"/>
      <c r="BG30" s="77"/>
      <c r="BH30" s="77"/>
      <c r="BI30" s="77"/>
      <c r="BJ30" s="77"/>
      <c r="BK30" s="77"/>
      <c r="BL30" s="77"/>
      <c r="BM30" s="77"/>
      <c r="BN30" s="77"/>
      <c r="BO30" s="77"/>
      <c r="BP30" s="77"/>
      <c r="BQ30" s="77"/>
      <c r="BR30" s="77"/>
      <c r="BS30" s="77"/>
      <c r="BT30" s="77"/>
      <c r="BU30" s="77"/>
      <c r="BV30" s="77"/>
      <c r="BW30" s="77"/>
      <c r="BX30" s="77"/>
      <c r="BY30" s="77"/>
      <c r="BZ30" s="77"/>
      <c r="CA30" s="77"/>
      <c r="CB30" s="77"/>
      <c r="CC30" s="77"/>
      <c r="CD30" s="77"/>
      <c r="CE30" s="77"/>
      <c r="CF30" s="77"/>
      <c r="CG30" s="77"/>
      <c r="CH30" s="77"/>
      <c r="CI30" s="77"/>
      <c r="CJ30" s="77"/>
      <c r="CK30" s="77"/>
      <c r="CL30" s="77"/>
      <c r="CM30" s="77"/>
      <c r="CN30" s="77"/>
      <c r="CO30" s="77"/>
      <c r="CP30" s="77"/>
      <c r="CQ30" s="77"/>
      <c r="CR30" s="77"/>
      <c r="CS30" s="77"/>
      <c r="CT30" s="77"/>
      <c r="CU30" s="77"/>
      <c r="CV30" s="77"/>
      <c r="CW30" s="77"/>
      <c r="CX30" s="77"/>
      <c r="CY30" s="77"/>
      <c r="CZ30" s="77"/>
      <c r="DA30" s="77"/>
      <c r="DB30" s="77"/>
      <c r="DC30" s="77"/>
      <c r="DD30" s="77"/>
      <c r="DE30" s="77"/>
      <c r="DF30" s="77"/>
      <c r="DG30" s="77"/>
      <c r="DH30" s="77"/>
      <c r="DI30" s="77"/>
      <c r="DJ30" s="77"/>
      <c r="DK30" s="77"/>
      <c r="DL30" s="77"/>
      <c r="DM30" s="77"/>
      <c r="DN30" s="77"/>
      <c r="DO30" s="77"/>
      <c r="DP30" s="77"/>
      <c r="DQ30" s="77"/>
      <c r="DR30" s="77"/>
      <c r="DS30" s="77"/>
      <c r="DT30" s="77"/>
      <c r="DU30" s="77"/>
      <c r="DV30" s="77"/>
      <c r="DW30" s="77"/>
      <c r="DX30" s="77"/>
      <c r="DY30" s="77"/>
      <c r="DZ30" s="77"/>
      <c r="EA30" s="77"/>
      <c r="EB30" s="77"/>
      <c r="EC30" s="77"/>
      <c r="ED30" s="77"/>
      <c r="EE30" s="77"/>
      <c r="EF30" s="77"/>
      <c r="EG30" s="77"/>
      <c r="EH30" s="77"/>
    </row>
    <row r="31" spans="1:138" ht="27" customHeight="1" x14ac:dyDescent="0.2">
      <c r="A31" s="12"/>
      <c r="C31" s="21"/>
      <c r="P31" s="12"/>
      <c r="Q31" s="12"/>
      <c r="R31" s="12"/>
      <c r="S31" s="12"/>
      <c r="T31" s="12"/>
      <c r="U31" s="12"/>
      <c r="V31" s="12"/>
      <c r="W31" s="12"/>
      <c r="X31" s="12"/>
      <c r="Y31" s="12"/>
      <c r="Z31" s="143"/>
      <c r="AA31" s="143"/>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c r="BI31" s="77"/>
      <c r="BJ31" s="77"/>
      <c r="BK31" s="77"/>
      <c r="BL31" s="77"/>
      <c r="BM31" s="77"/>
      <c r="BN31" s="77"/>
      <c r="BO31" s="77"/>
      <c r="BP31" s="77"/>
      <c r="BQ31" s="77"/>
      <c r="BR31" s="77"/>
      <c r="BS31" s="77"/>
      <c r="BT31" s="77"/>
      <c r="BU31" s="77"/>
      <c r="BV31" s="77"/>
      <c r="BW31" s="77"/>
      <c r="BX31" s="77"/>
      <c r="BY31" s="77"/>
      <c r="BZ31" s="77"/>
      <c r="CA31" s="77"/>
      <c r="CB31" s="77"/>
      <c r="CC31" s="77"/>
      <c r="CD31" s="77"/>
      <c r="CE31" s="77"/>
      <c r="CF31" s="77"/>
      <c r="CG31" s="77"/>
      <c r="CH31" s="77"/>
      <c r="CI31" s="77"/>
      <c r="CJ31" s="77"/>
      <c r="CK31" s="77"/>
      <c r="CL31" s="77"/>
      <c r="CM31" s="77"/>
      <c r="CN31" s="77"/>
      <c r="CO31" s="77"/>
      <c r="CP31" s="77"/>
      <c r="CQ31" s="77"/>
      <c r="CR31" s="77"/>
      <c r="CS31" s="77"/>
      <c r="CT31" s="77"/>
      <c r="CU31" s="77"/>
      <c r="CV31" s="77"/>
      <c r="CW31" s="77"/>
      <c r="CX31" s="77"/>
      <c r="CY31" s="77"/>
      <c r="CZ31" s="77"/>
      <c r="DA31" s="77"/>
      <c r="DB31" s="77"/>
      <c r="DC31" s="77"/>
      <c r="DD31" s="77"/>
      <c r="DE31" s="77"/>
      <c r="DF31" s="77"/>
      <c r="DG31" s="77"/>
      <c r="DH31" s="77"/>
      <c r="DI31" s="77"/>
      <c r="DJ31" s="77"/>
      <c r="DK31" s="77"/>
      <c r="DL31" s="77"/>
      <c r="DM31" s="77"/>
      <c r="DN31" s="77"/>
      <c r="DO31" s="77"/>
      <c r="DP31" s="77"/>
      <c r="DQ31" s="77"/>
      <c r="DR31" s="77"/>
      <c r="DS31" s="77"/>
      <c r="DT31" s="77"/>
      <c r="DU31" s="77"/>
      <c r="DV31" s="77"/>
      <c r="DW31" s="77"/>
      <c r="DX31" s="77"/>
      <c r="DY31" s="77"/>
      <c r="DZ31" s="77"/>
      <c r="EA31" s="77"/>
      <c r="EB31" s="77"/>
      <c r="EC31" s="77"/>
      <c r="ED31" s="77"/>
      <c r="EE31" s="77"/>
      <c r="EF31" s="77"/>
      <c r="EG31" s="77"/>
      <c r="EH31" s="77"/>
    </row>
    <row r="32" spans="1:138" ht="27" customHeight="1" x14ac:dyDescent="0.2">
      <c r="A32" s="12"/>
      <c r="B32" s="36" t="s">
        <v>3</v>
      </c>
      <c r="P32" s="12"/>
      <c r="Q32" s="12"/>
      <c r="R32" s="12"/>
      <c r="S32" s="12"/>
      <c r="T32" s="12"/>
      <c r="U32" s="12"/>
      <c r="V32" s="12"/>
      <c r="W32" s="12"/>
      <c r="X32" s="12"/>
      <c r="Y32" s="12"/>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I32" s="77"/>
      <c r="BJ32" s="77"/>
      <c r="BK32" s="77"/>
      <c r="BL32" s="77"/>
      <c r="BM32" s="77"/>
      <c r="BN32" s="77"/>
      <c r="BO32" s="77"/>
      <c r="BP32" s="77"/>
      <c r="BQ32" s="77"/>
      <c r="BR32" s="77"/>
      <c r="BS32" s="77"/>
      <c r="BT32" s="77"/>
      <c r="BU32" s="77"/>
      <c r="BV32" s="77"/>
      <c r="BW32" s="77"/>
      <c r="BX32" s="77"/>
      <c r="BY32" s="77"/>
      <c r="BZ32" s="77"/>
      <c r="CA32" s="77"/>
      <c r="CB32" s="77"/>
      <c r="CC32" s="77"/>
      <c r="CD32" s="77"/>
      <c r="CE32" s="77"/>
      <c r="CF32" s="77"/>
      <c r="CG32" s="77"/>
      <c r="CH32" s="77"/>
      <c r="CI32" s="77"/>
      <c r="CJ32" s="77"/>
      <c r="CK32" s="77"/>
      <c r="CL32" s="77"/>
      <c r="CM32" s="77"/>
      <c r="CN32" s="77"/>
      <c r="CO32" s="77"/>
      <c r="CP32" s="77"/>
      <c r="CQ32" s="77"/>
      <c r="CR32" s="77"/>
      <c r="CS32" s="77"/>
      <c r="CT32" s="77"/>
      <c r="CU32" s="77"/>
      <c r="CV32" s="77"/>
      <c r="CW32" s="77"/>
      <c r="CX32" s="77"/>
      <c r="CY32" s="77"/>
      <c r="CZ32" s="77"/>
      <c r="DA32" s="77"/>
      <c r="DB32" s="77"/>
      <c r="DC32" s="77"/>
      <c r="DD32" s="77"/>
      <c r="DE32" s="77"/>
      <c r="DF32" s="77"/>
      <c r="DG32" s="77"/>
      <c r="DH32" s="77"/>
      <c r="DI32" s="77"/>
      <c r="DJ32" s="77"/>
      <c r="DK32" s="77"/>
      <c r="DL32" s="77"/>
      <c r="DM32" s="77"/>
      <c r="DN32" s="77"/>
      <c r="DO32" s="77"/>
      <c r="DP32" s="77"/>
      <c r="DQ32" s="77"/>
      <c r="DR32" s="77"/>
      <c r="DS32" s="77"/>
      <c r="DT32" s="77"/>
      <c r="DU32" s="77"/>
      <c r="DV32" s="77"/>
      <c r="DW32" s="77"/>
      <c r="DX32" s="77"/>
      <c r="DY32" s="77"/>
      <c r="DZ32" s="77"/>
      <c r="EA32" s="77"/>
      <c r="EB32" s="77"/>
      <c r="EC32" s="77"/>
      <c r="ED32" s="77"/>
      <c r="EE32" s="77"/>
      <c r="EF32" s="77"/>
      <c r="EG32" s="77"/>
      <c r="EH32" s="77"/>
    </row>
    <row r="33" spans="1:138" ht="27" customHeight="1" x14ac:dyDescent="0.2">
      <c r="A33" s="12"/>
      <c r="B33" s="32"/>
      <c r="C33" s="37"/>
      <c r="D33" s="38" t="s">
        <v>21</v>
      </c>
      <c r="E33" s="38" t="s">
        <v>22</v>
      </c>
      <c r="F33" s="25" t="s">
        <v>331</v>
      </c>
      <c r="G33" s="38" t="s">
        <v>323</v>
      </c>
      <c r="L33" s="12"/>
      <c r="P33" s="12"/>
      <c r="Q33" s="12"/>
      <c r="R33" s="12"/>
      <c r="S33" s="12"/>
      <c r="T33" s="12"/>
      <c r="U33" s="12"/>
      <c r="V33" s="12"/>
      <c r="W33" s="12"/>
      <c r="X33" s="12"/>
      <c r="Y33" s="12"/>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c r="BI33" s="77"/>
      <c r="BJ33" s="77"/>
      <c r="BK33" s="77"/>
      <c r="BL33" s="77"/>
      <c r="BM33" s="77"/>
      <c r="BN33" s="77"/>
      <c r="BO33" s="77"/>
      <c r="BP33" s="77"/>
      <c r="BQ33" s="77"/>
      <c r="BR33" s="77"/>
      <c r="BS33" s="77"/>
      <c r="BT33" s="77"/>
      <c r="BU33" s="77"/>
      <c r="BV33" s="77"/>
      <c r="BW33" s="77"/>
      <c r="BX33" s="77"/>
      <c r="BY33" s="77"/>
      <c r="BZ33" s="77"/>
      <c r="CA33" s="77"/>
      <c r="CB33" s="77"/>
      <c r="CC33" s="77"/>
      <c r="CD33" s="77"/>
      <c r="CE33" s="77"/>
      <c r="CF33" s="77"/>
      <c r="CG33" s="77"/>
      <c r="CH33" s="77"/>
      <c r="CI33" s="77"/>
      <c r="CJ33" s="77"/>
      <c r="CK33" s="77"/>
      <c r="CL33" s="77"/>
      <c r="CM33" s="77"/>
      <c r="CN33" s="77"/>
      <c r="CO33" s="77"/>
      <c r="CP33" s="77"/>
      <c r="CQ33" s="77"/>
      <c r="CR33" s="77"/>
      <c r="CS33" s="77"/>
      <c r="CT33" s="77"/>
      <c r="CU33" s="77"/>
      <c r="CV33" s="77"/>
      <c r="CW33" s="77"/>
      <c r="CX33" s="77"/>
      <c r="CY33" s="77"/>
      <c r="CZ33" s="77"/>
      <c r="DA33" s="77"/>
      <c r="DB33" s="77"/>
      <c r="DC33" s="77"/>
      <c r="DD33" s="77"/>
      <c r="DE33" s="77"/>
      <c r="DF33" s="77"/>
      <c r="DG33" s="77"/>
      <c r="DH33" s="77"/>
      <c r="DI33" s="77"/>
      <c r="DJ33" s="77"/>
      <c r="DK33" s="77"/>
      <c r="DL33" s="77"/>
      <c r="DM33" s="77"/>
      <c r="DN33" s="77"/>
      <c r="DO33" s="77"/>
      <c r="DP33" s="77"/>
      <c r="DQ33" s="77"/>
      <c r="DR33" s="77"/>
      <c r="DS33" s="77"/>
      <c r="DT33" s="77"/>
      <c r="DU33" s="77"/>
      <c r="DV33" s="77"/>
      <c r="DW33" s="77"/>
      <c r="DX33" s="77"/>
      <c r="DY33" s="77"/>
      <c r="DZ33" s="77"/>
      <c r="EA33" s="77"/>
      <c r="EB33" s="77"/>
      <c r="EC33" s="77"/>
      <c r="ED33" s="77"/>
      <c r="EE33" s="77"/>
      <c r="EF33" s="77"/>
      <c r="EG33" s="77"/>
      <c r="EH33" s="77"/>
    </row>
    <row r="34" spans="1:138" ht="27" customHeight="1" x14ac:dyDescent="0.2">
      <c r="A34" s="12"/>
      <c r="B34" s="26">
        <v>11</v>
      </c>
      <c r="C34" s="23" t="s">
        <v>94</v>
      </c>
      <c r="D34" s="27">
        <f>D19</f>
        <v>142740000</v>
      </c>
      <c r="E34" s="27">
        <f t="shared" ref="E34:G34" si="3">E19</f>
        <v>36114000</v>
      </c>
      <c r="F34" s="27">
        <f t="shared" si="3"/>
        <v>11628000</v>
      </c>
      <c r="G34" s="27">
        <f t="shared" si="3"/>
        <v>40917000</v>
      </c>
      <c r="M34" s="12"/>
      <c r="N34" s="12"/>
      <c r="O34" s="12"/>
      <c r="P34" s="12"/>
      <c r="Q34" s="12"/>
      <c r="R34" s="12"/>
      <c r="S34" s="12"/>
      <c r="T34" s="12"/>
      <c r="U34" s="12"/>
      <c r="V34" s="12"/>
      <c r="W34" s="12"/>
      <c r="X34" s="12"/>
      <c r="Y34" s="12"/>
      <c r="Z34" s="77"/>
      <c r="AA34" s="77"/>
      <c r="AB34" s="77"/>
      <c r="AC34" s="77"/>
      <c r="AD34" s="77"/>
      <c r="AE34" s="77"/>
      <c r="AF34" s="77"/>
      <c r="AG34" s="77"/>
      <c r="AH34" s="77"/>
      <c r="AI34" s="77"/>
      <c r="AJ34" s="77"/>
      <c r="AK34" s="77"/>
      <c r="AL34" s="77"/>
      <c r="AM34" s="77"/>
      <c r="AN34" s="77"/>
      <c r="AO34" s="77"/>
      <c r="AP34" s="77"/>
      <c r="AQ34" s="77"/>
      <c r="AR34" s="77"/>
      <c r="AS34" s="77"/>
      <c r="AT34" s="77"/>
      <c r="AU34" s="77"/>
      <c r="AV34" s="77"/>
      <c r="AW34" s="77"/>
      <c r="AX34" s="77"/>
      <c r="AY34" s="77"/>
      <c r="AZ34" s="77"/>
      <c r="BA34" s="77"/>
      <c r="BB34" s="77"/>
      <c r="BC34" s="77"/>
      <c r="BD34" s="77"/>
      <c r="BE34" s="77"/>
      <c r="BF34" s="77"/>
      <c r="BG34" s="77"/>
      <c r="BH34" s="77"/>
      <c r="BI34" s="77"/>
      <c r="BJ34" s="77"/>
      <c r="BK34" s="77"/>
      <c r="BL34" s="77"/>
      <c r="BM34" s="77"/>
      <c r="BN34" s="77"/>
      <c r="BO34" s="77"/>
      <c r="BP34" s="77"/>
      <c r="BQ34" s="77"/>
      <c r="BR34" s="77"/>
      <c r="BS34" s="77"/>
      <c r="BT34" s="77"/>
      <c r="BU34" s="77"/>
      <c r="BV34" s="77"/>
      <c r="BW34" s="77"/>
      <c r="BX34" s="77"/>
      <c r="BY34" s="77"/>
      <c r="BZ34" s="77"/>
      <c r="CA34" s="77"/>
      <c r="CB34" s="77"/>
      <c r="CC34" s="77"/>
      <c r="CD34" s="77"/>
      <c r="CE34" s="77"/>
      <c r="CF34" s="77"/>
      <c r="CG34" s="77"/>
      <c r="CH34" s="77"/>
      <c r="CI34" s="77"/>
      <c r="CJ34" s="77"/>
      <c r="CK34" s="77"/>
      <c r="CL34" s="77"/>
      <c r="CM34" s="77"/>
      <c r="CN34" s="77"/>
      <c r="CO34" s="77"/>
      <c r="CP34" s="77"/>
      <c r="CQ34" s="77"/>
      <c r="CR34" s="77"/>
      <c r="CS34" s="77"/>
      <c r="CT34" s="77"/>
      <c r="CU34" s="77"/>
      <c r="CV34" s="77"/>
      <c r="CW34" s="77"/>
      <c r="CX34" s="77"/>
      <c r="CY34" s="77"/>
      <c r="CZ34" s="77"/>
      <c r="DA34" s="77"/>
      <c r="DB34" s="77"/>
      <c r="DC34" s="77"/>
      <c r="DD34" s="77"/>
      <c r="DE34" s="77"/>
      <c r="DF34" s="77"/>
      <c r="DG34" s="77"/>
      <c r="DH34" s="77"/>
      <c r="DI34" s="77"/>
      <c r="DJ34" s="77"/>
      <c r="DK34" s="77"/>
      <c r="DL34" s="77"/>
      <c r="DM34" s="77"/>
      <c r="DN34" s="77"/>
      <c r="DO34" s="77"/>
      <c r="DP34" s="77"/>
      <c r="DQ34" s="77"/>
      <c r="DR34" s="77"/>
      <c r="DS34" s="77"/>
      <c r="DT34" s="77"/>
      <c r="DU34" s="77"/>
      <c r="DV34" s="77"/>
      <c r="DW34" s="77"/>
      <c r="DX34" s="77"/>
      <c r="DY34" s="77"/>
      <c r="DZ34" s="77"/>
      <c r="EA34" s="77"/>
      <c r="EB34" s="77"/>
      <c r="EC34" s="77"/>
      <c r="ED34" s="77"/>
      <c r="EE34" s="77"/>
      <c r="EF34" s="77"/>
      <c r="EG34" s="77"/>
      <c r="EH34" s="77"/>
    </row>
    <row r="35" spans="1:138" ht="27" customHeight="1" x14ac:dyDescent="0.2">
      <c r="B35" s="26">
        <v>12</v>
      </c>
      <c r="C35" s="23" t="s">
        <v>92</v>
      </c>
      <c r="D35" s="27">
        <f>(1-D23/100)*D34</f>
        <v>52813800</v>
      </c>
      <c r="E35" s="27">
        <f t="shared" ref="E35:G35" si="4">(1-E23/100)*E34</f>
        <v>18779280</v>
      </c>
      <c r="F35" s="27">
        <f t="shared" si="4"/>
        <v>6511680.0000000009</v>
      </c>
      <c r="G35" s="27">
        <f t="shared" si="4"/>
        <v>22913520.000000004</v>
      </c>
      <c r="M35" s="12"/>
      <c r="N35" s="12"/>
      <c r="O35" s="12"/>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c r="AZ35" s="77"/>
      <c r="BA35" s="77"/>
      <c r="BB35" s="77"/>
      <c r="BC35" s="77"/>
      <c r="BD35" s="77"/>
      <c r="BE35" s="77"/>
      <c r="BF35" s="77"/>
      <c r="BG35" s="77"/>
      <c r="BH35" s="77"/>
      <c r="BI35" s="77"/>
      <c r="BJ35" s="77"/>
      <c r="BK35" s="77"/>
      <c r="BL35" s="77"/>
      <c r="BM35" s="77"/>
      <c r="BN35" s="77"/>
      <c r="BO35" s="77"/>
      <c r="BP35" s="77"/>
      <c r="BQ35" s="77"/>
      <c r="BR35" s="77"/>
      <c r="BS35" s="77"/>
      <c r="BT35" s="77"/>
      <c r="BU35" s="77"/>
      <c r="BV35" s="77"/>
      <c r="BW35" s="77"/>
      <c r="BX35" s="77"/>
      <c r="BY35" s="77"/>
      <c r="BZ35" s="77"/>
      <c r="CA35" s="77"/>
      <c r="CB35" s="77"/>
      <c r="CC35" s="77"/>
      <c r="CD35" s="77"/>
      <c r="CE35" s="77"/>
      <c r="CF35" s="77"/>
      <c r="CG35" s="77"/>
      <c r="CH35" s="77"/>
      <c r="CI35" s="77"/>
      <c r="CJ35" s="77"/>
      <c r="CK35" s="77"/>
      <c r="CL35" s="77"/>
      <c r="CM35" s="77"/>
      <c r="CN35" s="77"/>
      <c r="CO35" s="77"/>
      <c r="CP35" s="77"/>
      <c r="CQ35" s="77"/>
      <c r="CR35" s="77"/>
      <c r="CS35" s="77"/>
      <c r="CT35" s="77"/>
      <c r="CU35" s="77"/>
      <c r="CV35" s="77"/>
      <c r="CW35" s="77"/>
      <c r="CX35" s="77"/>
      <c r="CY35" s="77"/>
      <c r="CZ35" s="77"/>
      <c r="DA35" s="77"/>
      <c r="DB35" s="77"/>
      <c r="DC35" s="77"/>
      <c r="DD35" s="77"/>
      <c r="DE35" s="77"/>
      <c r="DF35" s="77"/>
      <c r="DG35" s="77"/>
      <c r="DH35" s="77"/>
      <c r="DI35" s="77"/>
      <c r="DJ35" s="77"/>
      <c r="DK35" s="77"/>
      <c r="DL35" s="77"/>
      <c r="DM35" s="77"/>
      <c r="DN35" s="77"/>
      <c r="DO35" s="77"/>
      <c r="DP35" s="77"/>
      <c r="DQ35" s="77"/>
      <c r="DR35" s="77"/>
      <c r="DS35" s="77"/>
      <c r="DT35" s="77"/>
      <c r="DU35" s="77"/>
      <c r="DV35" s="77"/>
      <c r="DW35" s="77"/>
      <c r="DX35" s="77"/>
      <c r="DY35" s="77"/>
      <c r="DZ35" s="77"/>
      <c r="EA35" s="77"/>
      <c r="EB35" s="77"/>
      <c r="EC35" s="77"/>
      <c r="ED35" s="77"/>
      <c r="EE35" s="77"/>
      <c r="EF35" s="77"/>
      <c r="EG35" s="77"/>
      <c r="EH35" s="77"/>
    </row>
    <row r="36" spans="1:138" ht="27" customHeight="1" x14ac:dyDescent="0.2">
      <c r="B36" s="26">
        <v>13</v>
      </c>
      <c r="C36" s="23" t="s">
        <v>91</v>
      </c>
      <c r="D36" s="27">
        <f>D34*D23/100</f>
        <v>89926200</v>
      </c>
      <c r="E36" s="27">
        <f t="shared" ref="E36:G36" si="5">E34*E23/100</f>
        <v>17334720</v>
      </c>
      <c r="F36" s="27">
        <f t="shared" si="5"/>
        <v>5116320</v>
      </c>
      <c r="G36" s="27">
        <f t="shared" si="5"/>
        <v>18003480</v>
      </c>
      <c r="Z36" s="77"/>
      <c r="AA36" s="77"/>
      <c r="AB36" s="77"/>
      <c r="AC36" s="77"/>
      <c r="AD36" s="77"/>
      <c r="AE36" s="77"/>
      <c r="AF36" s="77"/>
      <c r="AG36" s="77"/>
      <c r="AH36" s="77"/>
      <c r="AI36" s="77"/>
      <c r="AJ36" s="77"/>
      <c r="AK36" s="77"/>
      <c r="AL36" s="77"/>
      <c r="AM36" s="77"/>
      <c r="AN36" s="77"/>
      <c r="AO36" s="77"/>
      <c r="AP36" s="77"/>
      <c r="AQ36" s="77"/>
      <c r="AR36" s="77"/>
      <c r="AS36" s="77"/>
      <c r="AT36" s="77"/>
      <c r="AU36" s="77"/>
      <c r="AV36" s="77"/>
      <c r="AW36" s="77"/>
      <c r="AX36" s="77"/>
      <c r="AY36" s="77"/>
      <c r="AZ36" s="77"/>
      <c r="BA36" s="77"/>
      <c r="BB36" s="77"/>
      <c r="BC36" s="77"/>
      <c r="BD36" s="77"/>
      <c r="BE36" s="77"/>
      <c r="BF36" s="77"/>
      <c r="BG36" s="77"/>
      <c r="BH36" s="77"/>
      <c r="BI36" s="77"/>
      <c r="BJ36" s="77"/>
      <c r="BK36" s="77"/>
      <c r="BL36" s="77"/>
      <c r="BM36" s="77"/>
      <c r="BN36" s="77"/>
      <c r="BO36" s="77"/>
      <c r="BP36" s="77"/>
      <c r="BQ36" s="77"/>
      <c r="BR36" s="77"/>
      <c r="BS36" s="77"/>
      <c r="BT36" s="77"/>
      <c r="BU36" s="77"/>
      <c r="BV36" s="77"/>
      <c r="BW36" s="77"/>
      <c r="BX36" s="77"/>
      <c r="BY36" s="77"/>
      <c r="BZ36" s="77"/>
      <c r="CA36" s="77"/>
      <c r="CB36" s="77"/>
      <c r="CC36" s="77"/>
      <c r="CD36" s="77"/>
      <c r="CE36" s="77"/>
      <c r="CF36" s="77"/>
      <c r="CG36" s="77"/>
      <c r="CH36" s="77"/>
      <c r="CI36" s="77"/>
      <c r="CJ36" s="77"/>
      <c r="CK36" s="77"/>
      <c r="CL36" s="77"/>
      <c r="CM36" s="77"/>
      <c r="CN36" s="77"/>
      <c r="CO36" s="77"/>
      <c r="CP36" s="77"/>
      <c r="CQ36" s="77"/>
      <c r="CR36" s="77"/>
      <c r="CS36" s="77"/>
      <c r="CT36" s="77"/>
      <c r="CU36" s="77"/>
      <c r="CV36" s="77"/>
      <c r="CW36" s="77"/>
      <c r="CX36" s="77"/>
      <c r="CY36" s="77"/>
      <c r="CZ36" s="77"/>
      <c r="DA36" s="77"/>
      <c r="DB36" s="77"/>
      <c r="DC36" s="77"/>
      <c r="DD36" s="77"/>
      <c r="DE36" s="77"/>
      <c r="DF36" s="77"/>
      <c r="DG36" s="77"/>
      <c r="DH36" s="77"/>
      <c r="DI36" s="77"/>
      <c r="DJ36" s="77"/>
      <c r="DK36" s="77"/>
      <c r="DL36" s="77"/>
      <c r="DM36" s="77"/>
      <c r="DN36" s="77"/>
      <c r="DO36" s="77"/>
      <c r="DP36" s="77"/>
      <c r="DQ36" s="77"/>
      <c r="DR36" s="77"/>
      <c r="DS36" s="77"/>
      <c r="DT36" s="77"/>
      <c r="DU36" s="77"/>
      <c r="DV36" s="77"/>
      <c r="DW36" s="77"/>
      <c r="DX36" s="77"/>
      <c r="DY36" s="77"/>
      <c r="DZ36" s="77"/>
      <c r="EA36" s="77"/>
      <c r="EB36" s="77"/>
      <c r="EC36" s="77"/>
      <c r="ED36" s="77"/>
      <c r="EE36" s="77"/>
      <c r="EF36" s="77"/>
      <c r="EG36" s="77"/>
      <c r="EH36" s="77"/>
    </row>
    <row r="37" spans="1:138" ht="27" customHeight="1" x14ac:dyDescent="0.2">
      <c r="B37" s="26">
        <v>14</v>
      </c>
      <c r="C37" s="23" t="s">
        <v>107</v>
      </c>
      <c r="D37" s="27">
        <f>D36*D24/100</f>
        <v>80034318</v>
      </c>
      <c r="E37" s="27">
        <f t="shared" ref="E37:G37" si="6">E36*E24/100</f>
        <v>15427900.800000001</v>
      </c>
      <c r="F37" s="27">
        <f t="shared" si="6"/>
        <v>4553524.8</v>
      </c>
      <c r="G37" s="27">
        <f t="shared" si="6"/>
        <v>16023097.199999999</v>
      </c>
      <c r="Z37" s="77"/>
      <c r="AA37" s="77"/>
      <c r="AB37" s="77"/>
      <c r="AC37" s="77"/>
      <c r="AD37" s="77"/>
      <c r="AE37" s="77"/>
      <c r="AF37" s="77"/>
      <c r="AG37" s="77"/>
      <c r="AH37" s="77"/>
      <c r="AI37" s="77"/>
      <c r="AJ37" s="77"/>
      <c r="AK37" s="77"/>
      <c r="AL37" s="77"/>
      <c r="AM37" s="77"/>
      <c r="AN37" s="77"/>
      <c r="AO37" s="77"/>
      <c r="AP37" s="77"/>
      <c r="AQ37" s="77"/>
      <c r="AR37" s="77"/>
      <c r="AS37" s="77"/>
      <c r="AT37" s="77"/>
      <c r="AU37" s="77"/>
      <c r="AV37" s="77"/>
      <c r="AW37" s="77"/>
      <c r="AX37" s="77"/>
      <c r="AY37" s="77"/>
      <c r="AZ37" s="77"/>
      <c r="BA37" s="77"/>
      <c r="BB37" s="77"/>
      <c r="BC37" s="77"/>
      <c r="BD37" s="77"/>
      <c r="BE37" s="77"/>
      <c r="BF37" s="77"/>
      <c r="BG37" s="77"/>
      <c r="BH37" s="77"/>
      <c r="BI37" s="77"/>
      <c r="BJ37" s="77"/>
      <c r="BK37" s="77"/>
      <c r="BL37" s="77"/>
      <c r="BM37" s="77"/>
      <c r="BN37" s="77"/>
      <c r="BO37" s="77"/>
      <c r="BP37" s="77"/>
      <c r="BQ37" s="77"/>
      <c r="BR37" s="77"/>
      <c r="BS37" s="77"/>
      <c r="BT37" s="77"/>
      <c r="BU37" s="77"/>
      <c r="BV37" s="77"/>
      <c r="BW37" s="77"/>
      <c r="BX37" s="77"/>
      <c r="BY37" s="77"/>
      <c r="BZ37" s="77"/>
      <c r="CA37" s="77"/>
      <c r="CB37" s="77"/>
      <c r="CC37" s="77"/>
      <c r="CD37" s="77"/>
      <c r="CE37" s="77"/>
      <c r="CF37" s="77"/>
      <c r="CG37" s="77"/>
      <c r="CH37" s="77"/>
      <c r="CI37" s="77"/>
      <c r="CJ37" s="77"/>
      <c r="CK37" s="77"/>
      <c r="CL37" s="77"/>
      <c r="CM37" s="77"/>
      <c r="CN37" s="77"/>
      <c r="CO37" s="77"/>
      <c r="CP37" s="77"/>
      <c r="CQ37" s="77"/>
      <c r="CR37" s="77"/>
      <c r="CS37" s="77"/>
      <c r="CT37" s="77"/>
      <c r="CU37" s="77"/>
      <c r="CV37" s="77"/>
      <c r="CW37" s="77"/>
      <c r="CX37" s="77"/>
      <c r="CY37" s="77"/>
      <c r="CZ37" s="77"/>
      <c r="DA37" s="77"/>
      <c r="DB37" s="77"/>
      <c r="DC37" s="77"/>
      <c r="DD37" s="77"/>
      <c r="DE37" s="77"/>
      <c r="DF37" s="77"/>
      <c r="DG37" s="77"/>
      <c r="DH37" s="77"/>
      <c r="DI37" s="77"/>
      <c r="DJ37" s="77"/>
      <c r="DK37" s="77"/>
      <c r="DL37" s="77"/>
      <c r="DM37" s="77"/>
      <c r="DN37" s="77"/>
      <c r="DO37" s="77"/>
      <c r="DP37" s="77"/>
      <c r="DQ37" s="77"/>
      <c r="DR37" s="77"/>
      <c r="DS37" s="77"/>
      <c r="DT37" s="77"/>
      <c r="DU37" s="77"/>
      <c r="DV37" s="77"/>
      <c r="DW37" s="77"/>
      <c r="DX37" s="77"/>
      <c r="DY37" s="77"/>
      <c r="DZ37" s="77"/>
      <c r="EA37" s="77"/>
      <c r="EB37" s="77"/>
      <c r="EC37" s="77"/>
      <c r="ED37" s="77"/>
      <c r="EE37" s="77"/>
      <c r="EF37" s="77"/>
      <c r="EG37" s="77"/>
      <c r="EH37" s="77"/>
    </row>
    <row r="38" spans="1:138" ht="27" customHeight="1" x14ac:dyDescent="0.2">
      <c r="B38" s="95">
        <v>15</v>
      </c>
      <c r="C38" s="99" t="s">
        <v>89</v>
      </c>
      <c r="D38" s="125">
        <f>D36-D37</f>
        <v>9891882</v>
      </c>
      <c r="E38" s="125">
        <f t="shared" ref="E38:G38" si="7">E36-E37</f>
        <v>1906819.1999999993</v>
      </c>
      <c r="F38" s="125">
        <f t="shared" si="7"/>
        <v>562795.20000000019</v>
      </c>
      <c r="G38" s="125">
        <f t="shared" si="7"/>
        <v>1980382.8000000007</v>
      </c>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c r="AZ38" s="77"/>
      <c r="BA38" s="77"/>
      <c r="BB38" s="77"/>
      <c r="BC38" s="77"/>
      <c r="BD38" s="77"/>
      <c r="BE38" s="77"/>
      <c r="BF38" s="77"/>
      <c r="BG38" s="77"/>
      <c r="BH38" s="77"/>
      <c r="BI38" s="77"/>
      <c r="BJ38" s="77"/>
      <c r="BK38" s="77"/>
      <c r="BL38" s="77"/>
      <c r="BM38" s="77"/>
      <c r="BN38" s="77"/>
      <c r="BO38" s="77"/>
      <c r="BP38" s="77"/>
      <c r="BQ38" s="77"/>
      <c r="BR38" s="77"/>
      <c r="BS38" s="77"/>
      <c r="BT38" s="77"/>
      <c r="BU38" s="77"/>
      <c r="BV38" s="77"/>
      <c r="BW38" s="77"/>
      <c r="BX38" s="77"/>
      <c r="BY38" s="77"/>
      <c r="BZ38" s="77"/>
      <c r="CA38" s="77"/>
      <c r="CB38" s="77"/>
      <c r="CC38" s="77"/>
      <c r="CD38" s="77"/>
      <c r="CE38" s="77"/>
      <c r="CF38" s="77"/>
      <c r="CG38" s="77"/>
      <c r="CH38" s="77"/>
      <c r="CI38" s="77"/>
      <c r="CJ38" s="77"/>
      <c r="CK38" s="77"/>
      <c r="CL38" s="77"/>
      <c r="CM38" s="77"/>
      <c r="CN38" s="77"/>
      <c r="CO38" s="77"/>
      <c r="CP38" s="77"/>
      <c r="CQ38" s="77"/>
      <c r="CR38" s="77"/>
      <c r="CS38" s="77"/>
      <c r="CT38" s="77"/>
      <c r="CU38" s="77"/>
      <c r="CV38" s="77"/>
      <c r="CW38" s="77"/>
      <c r="CX38" s="77"/>
      <c r="CY38" s="77"/>
      <c r="CZ38" s="77"/>
      <c r="DA38" s="77"/>
      <c r="DB38" s="77"/>
      <c r="DC38" s="77"/>
      <c r="DD38" s="77"/>
      <c r="DE38" s="77"/>
      <c r="DF38" s="77"/>
      <c r="DG38" s="77"/>
      <c r="DH38" s="77"/>
      <c r="DI38" s="77"/>
      <c r="DJ38" s="77"/>
      <c r="DK38" s="77"/>
      <c r="DL38" s="77"/>
      <c r="DM38" s="77"/>
      <c r="DN38" s="77"/>
      <c r="DO38" s="77"/>
      <c r="DP38" s="77"/>
      <c r="DQ38" s="77"/>
      <c r="DR38" s="77"/>
      <c r="DS38" s="77"/>
      <c r="DT38" s="77"/>
      <c r="DU38" s="77"/>
      <c r="DV38" s="77"/>
      <c r="DW38" s="77"/>
      <c r="DX38" s="77"/>
      <c r="DY38" s="77"/>
      <c r="DZ38" s="77"/>
      <c r="EA38" s="77"/>
      <c r="EB38" s="77"/>
      <c r="EC38" s="77"/>
      <c r="ED38" s="77"/>
      <c r="EE38" s="77"/>
      <c r="EF38" s="77"/>
      <c r="EG38" s="77"/>
      <c r="EH38" s="77"/>
    </row>
    <row r="39" spans="1:138" ht="27" customHeight="1" x14ac:dyDescent="0.2">
      <c r="B39" s="74"/>
      <c r="C39" s="75"/>
      <c r="D39" s="48"/>
      <c r="E39" s="48"/>
      <c r="F39" s="48"/>
      <c r="H39" s="139"/>
      <c r="I39" s="75"/>
      <c r="J39" s="48"/>
      <c r="K39" s="48"/>
      <c r="Z39" s="77"/>
      <c r="AA39" s="77"/>
      <c r="AB39" s="77"/>
      <c r="AC39" s="77"/>
      <c r="AD39" s="77"/>
      <c r="AE39" s="77"/>
      <c r="AF39" s="77"/>
      <c r="AG39" s="77"/>
      <c r="AH39" s="77"/>
      <c r="AI39" s="77"/>
      <c r="AJ39" s="77"/>
      <c r="AK39" s="77"/>
      <c r="AL39" s="77"/>
      <c r="AM39" s="77"/>
      <c r="AN39" s="77"/>
      <c r="AO39" s="77"/>
      <c r="AP39" s="77"/>
      <c r="AQ39" s="77"/>
      <c r="AR39" s="77"/>
      <c r="AS39" s="77"/>
      <c r="AT39" s="77"/>
      <c r="AU39" s="77"/>
      <c r="AV39" s="77"/>
      <c r="AW39" s="77"/>
      <c r="AX39" s="77"/>
      <c r="AY39" s="77"/>
      <c r="AZ39" s="77"/>
      <c r="BA39" s="77"/>
      <c r="BB39" s="77"/>
      <c r="BC39" s="77"/>
      <c r="BD39" s="77"/>
      <c r="BE39" s="77"/>
      <c r="BF39" s="77"/>
      <c r="BG39" s="77"/>
      <c r="BH39" s="77"/>
      <c r="BI39" s="77"/>
      <c r="BJ39" s="77"/>
      <c r="BK39" s="77"/>
      <c r="BL39" s="77"/>
      <c r="BM39" s="77"/>
      <c r="BN39" s="77"/>
      <c r="BO39" s="77"/>
      <c r="BP39" s="77"/>
      <c r="BQ39" s="77"/>
      <c r="BR39" s="77"/>
      <c r="BS39" s="77"/>
      <c r="BT39" s="77"/>
      <c r="BU39" s="77"/>
      <c r="BV39" s="77"/>
      <c r="BW39" s="77"/>
      <c r="BX39" s="77"/>
      <c r="BY39" s="77"/>
      <c r="BZ39" s="77"/>
      <c r="CA39" s="77"/>
      <c r="CB39" s="77"/>
      <c r="CC39" s="77"/>
      <c r="CD39" s="77"/>
      <c r="CE39" s="77"/>
      <c r="CF39" s="77"/>
      <c r="CG39" s="77"/>
      <c r="CH39" s="77"/>
      <c r="CI39" s="77"/>
      <c r="CJ39" s="77"/>
      <c r="CK39" s="77"/>
      <c r="CL39" s="77"/>
      <c r="CM39" s="77"/>
      <c r="CN39" s="77"/>
      <c r="CO39" s="77"/>
      <c r="CP39" s="77"/>
      <c r="CQ39" s="77"/>
      <c r="CR39" s="77"/>
      <c r="CS39" s="77"/>
      <c r="CT39" s="77"/>
      <c r="CU39" s="77"/>
      <c r="CV39" s="77"/>
      <c r="CW39" s="77"/>
      <c r="CX39" s="77"/>
      <c r="CY39" s="77"/>
      <c r="CZ39" s="77"/>
      <c r="DA39" s="77"/>
      <c r="DB39" s="77"/>
      <c r="DC39" s="77"/>
      <c r="DD39" s="77"/>
      <c r="DE39" s="77"/>
      <c r="DF39" s="77"/>
      <c r="DG39" s="77"/>
      <c r="DH39" s="77"/>
      <c r="DI39" s="77"/>
      <c r="DJ39" s="77"/>
      <c r="DK39" s="77"/>
      <c r="DL39" s="77"/>
      <c r="DM39" s="77"/>
      <c r="DN39" s="77"/>
      <c r="DO39" s="77"/>
      <c r="DP39" s="77"/>
      <c r="DQ39" s="77"/>
      <c r="DR39" s="77"/>
      <c r="DS39" s="77"/>
      <c r="DT39" s="77"/>
      <c r="DU39" s="77"/>
      <c r="DV39" s="77"/>
      <c r="DW39" s="77"/>
      <c r="DX39" s="77"/>
      <c r="DY39" s="77"/>
      <c r="DZ39" s="77"/>
      <c r="EA39" s="77"/>
      <c r="EB39" s="77"/>
      <c r="EC39" s="77"/>
      <c r="ED39" s="77"/>
      <c r="EE39" s="77"/>
      <c r="EF39" s="77"/>
      <c r="EG39" s="77"/>
      <c r="EH39" s="77"/>
    </row>
    <row r="40" spans="1:138" ht="27" customHeight="1" x14ac:dyDescent="0.2">
      <c r="C40" s="21" t="s">
        <v>109</v>
      </c>
      <c r="H40" s="139"/>
      <c r="I40" s="75"/>
      <c r="J40" s="48"/>
      <c r="K40" s="48"/>
      <c r="Z40" s="77"/>
      <c r="AA40" s="77"/>
      <c r="AB40" s="77"/>
      <c r="AC40" s="77"/>
      <c r="AD40" s="77"/>
      <c r="AE40" s="77"/>
      <c r="AF40" s="77"/>
      <c r="AG40" s="77"/>
      <c r="AH40" s="77"/>
      <c r="AI40" s="77"/>
      <c r="AJ40" s="77"/>
      <c r="AK40" s="77"/>
      <c r="AL40" s="77"/>
      <c r="AM40" s="77"/>
      <c r="AN40" s="77"/>
      <c r="AO40" s="77"/>
      <c r="AP40" s="77"/>
      <c r="AQ40" s="77"/>
      <c r="AR40" s="77"/>
      <c r="AS40" s="77"/>
      <c r="AT40" s="77"/>
      <c r="AU40" s="77"/>
      <c r="AV40" s="77"/>
      <c r="AW40" s="77"/>
      <c r="AX40" s="77"/>
      <c r="AY40" s="77"/>
      <c r="AZ40" s="77"/>
      <c r="BA40" s="77"/>
      <c r="BB40" s="77"/>
      <c r="BC40" s="77"/>
      <c r="BD40" s="77"/>
      <c r="BE40" s="77"/>
      <c r="BF40" s="77"/>
      <c r="BG40" s="77"/>
      <c r="BH40" s="77"/>
      <c r="BI40" s="77"/>
      <c r="BJ40" s="77"/>
      <c r="BK40" s="77"/>
      <c r="BL40" s="77"/>
      <c r="BM40" s="77"/>
      <c r="BN40" s="77"/>
      <c r="BO40" s="77"/>
      <c r="BP40" s="77"/>
      <c r="BQ40" s="77"/>
      <c r="BR40" s="77"/>
      <c r="BS40" s="77"/>
      <c r="BT40" s="77"/>
      <c r="BU40" s="77"/>
      <c r="BV40" s="77"/>
      <c r="BW40" s="77"/>
      <c r="BX40" s="77"/>
      <c r="BY40" s="77"/>
      <c r="BZ40" s="77"/>
      <c r="CA40" s="77"/>
      <c r="CB40" s="77"/>
      <c r="CC40" s="77"/>
      <c r="CD40" s="77"/>
      <c r="CE40" s="77"/>
      <c r="CF40" s="77"/>
      <c r="CG40" s="77"/>
      <c r="CH40" s="77"/>
      <c r="CI40" s="77"/>
      <c r="CJ40" s="77"/>
      <c r="CK40" s="77"/>
      <c r="CL40" s="77"/>
      <c r="CM40" s="77"/>
      <c r="CN40" s="77"/>
      <c r="CO40" s="77"/>
      <c r="CP40" s="77"/>
      <c r="CQ40" s="77"/>
      <c r="CR40" s="77"/>
      <c r="CS40" s="77"/>
      <c r="CT40" s="77"/>
      <c r="CU40" s="77"/>
      <c r="CV40" s="77"/>
      <c r="CW40" s="77"/>
      <c r="CX40" s="77"/>
      <c r="CY40" s="77"/>
      <c r="CZ40" s="77"/>
      <c r="DA40" s="77"/>
      <c r="DB40" s="77"/>
      <c r="DC40" s="77"/>
      <c r="DD40" s="77"/>
      <c r="DE40" s="77"/>
      <c r="DF40" s="77"/>
      <c r="DG40" s="77"/>
      <c r="DH40" s="77"/>
      <c r="DI40" s="77"/>
      <c r="DJ40" s="77"/>
      <c r="DK40" s="77"/>
      <c r="DL40" s="77"/>
      <c r="DM40" s="77"/>
      <c r="DN40" s="77"/>
      <c r="DO40" s="77"/>
      <c r="DP40" s="77"/>
      <c r="DQ40" s="77"/>
      <c r="DR40" s="77"/>
      <c r="DS40" s="77"/>
      <c r="DT40" s="77"/>
      <c r="DU40" s="77"/>
      <c r="DV40" s="77"/>
      <c r="DW40" s="77"/>
      <c r="DX40" s="77"/>
      <c r="DY40" s="77"/>
      <c r="DZ40" s="77"/>
      <c r="EA40" s="77"/>
      <c r="EB40" s="77"/>
      <c r="EC40" s="77"/>
      <c r="ED40" s="77"/>
      <c r="EE40" s="77"/>
      <c r="EF40" s="77"/>
      <c r="EG40" s="77"/>
      <c r="EH40" s="77"/>
    </row>
    <row r="41" spans="1:138" ht="27" customHeight="1" x14ac:dyDescent="0.2">
      <c r="C41" s="21"/>
      <c r="H41" s="139"/>
      <c r="I41" s="75"/>
      <c r="J41" s="48"/>
      <c r="K41" s="48"/>
      <c r="Z41" s="77"/>
      <c r="AA41" s="77"/>
      <c r="AB41" s="77"/>
      <c r="AC41" s="77"/>
      <c r="AD41" s="77"/>
      <c r="AE41" s="77"/>
      <c r="AF41" s="77"/>
      <c r="AG41" s="77"/>
      <c r="AH41" s="77"/>
      <c r="AI41" s="77"/>
      <c r="AJ41" s="77"/>
      <c r="AK41" s="77"/>
      <c r="AL41" s="77"/>
      <c r="AM41" s="77"/>
      <c r="AN41" s="77"/>
      <c r="AO41" s="77"/>
      <c r="AP41" s="77"/>
      <c r="AQ41" s="77"/>
      <c r="AR41" s="77"/>
      <c r="AS41" s="77"/>
      <c r="AT41" s="77"/>
      <c r="AU41" s="77"/>
      <c r="AV41" s="77"/>
      <c r="AW41" s="77"/>
      <c r="AX41" s="77"/>
      <c r="AY41" s="77"/>
      <c r="AZ41" s="77"/>
      <c r="BA41" s="77"/>
      <c r="BB41" s="77"/>
      <c r="BC41" s="77"/>
      <c r="BD41" s="77"/>
      <c r="BE41" s="77"/>
      <c r="BF41" s="77"/>
      <c r="BG41" s="77"/>
      <c r="BH41" s="77"/>
      <c r="BI41" s="77"/>
      <c r="BJ41" s="77"/>
      <c r="BK41" s="77"/>
      <c r="BL41" s="77"/>
      <c r="BM41" s="77"/>
      <c r="BN41" s="77"/>
      <c r="BO41" s="77"/>
      <c r="BP41" s="77"/>
      <c r="BQ41" s="77"/>
      <c r="BR41" s="77"/>
      <c r="BS41" s="77"/>
      <c r="BT41" s="77"/>
      <c r="BU41" s="77"/>
      <c r="BV41" s="77"/>
      <c r="BW41" s="77"/>
      <c r="BX41" s="77"/>
      <c r="BY41" s="77"/>
      <c r="BZ41" s="77"/>
      <c r="CA41" s="77"/>
      <c r="CB41" s="77"/>
      <c r="CC41" s="77"/>
      <c r="CD41" s="77"/>
      <c r="CE41" s="77"/>
      <c r="CF41" s="77"/>
      <c r="CG41" s="77"/>
      <c r="CH41" s="77"/>
      <c r="CI41" s="77"/>
      <c r="CJ41" s="77"/>
      <c r="CK41" s="77"/>
      <c r="CL41" s="77"/>
      <c r="CM41" s="77"/>
      <c r="CN41" s="77"/>
      <c r="CO41" s="77"/>
      <c r="CP41" s="77"/>
      <c r="CQ41" s="77"/>
      <c r="CR41" s="77"/>
      <c r="CS41" s="77"/>
      <c r="CT41" s="77"/>
      <c r="CU41" s="77"/>
      <c r="CV41" s="77"/>
      <c r="CW41" s="77"/>
      <c r="CX41" s="77"/>
      <c r="CY41" s="77"/>
      <c r="CZ41" s="77"/>
      <c r="DA41" s="77"/>
      <c r="DB41" s="77"/>
      <c r="DC41" s="77"/>
      <c r="DD41" s="77"/>
      <c r="DE41" s="77"/>
      <c r="DF41" s="77"/>
      <c r="DG41" s="77"/>
      <c r="DH41" s="77"/>
      <c r="DI41" s="77"/>
      <c r="DJ41" s="77"/>
      <c r="DK41" s="77"/>
      <c r="DL41" s="77"/>
      <c r="DM41" s="77"/>
      <c r="DN41" s="77"/>
      <c r="DO41" s="77"/>
      <c r="DP41" s="77"/>
      <c r="DQ41" s="77"/>
      <c r="DR41" s="77"/>
      <c r="DS41" s="77"/>
      <c r="DT41" s="77"/>
      <c r="DU41" s="77"/>
      <c r="DV41" s="77"/>
      <c r="DW41" s="77"/>
      <c r="DX41" s="77"/>
      <c r="DY41" s="77"/>
      <c r="DZ41" s="77"/>
      <c r="EA41" s="77"/>
      <c r="EB41" s="77"/>
      <c r="EC41" s="77"/>
      <c r="ED41" s="77"/>
      <c r="EE41" s="77"/>
      <c r="EF41" s="77"/>
      <c r="EG41" s="77"/>
      <c r="EH41" s="77"/>
    </row>
    <row r="42" spans="1:138" ht="27" customHeight="1" x14ac:dyDescent="0.2">
      <c r="B42" s="36" t="s">
        <v>3</v>
      </c>
      <c r="H42" s="139"/>
      <c r="I42" s="75"/>
      <c r="J42" s="48"/>
      <c r="K42" s="48"/>
      <c r="Z42" s="77"/>
      <c r="AA42" s="77"/>
      <c r="AB42" s="77"/>
      <c r="AC42" s="77"/>
      <c r="AD42" s="77"/>
      <c r="AE42" s="77"/>
      <c r="AF42" s="77"/>
      <c r="AG42" s="77"/>
      <c r="AH42" s="77"/>
      <c r="AI42" s="77"/>
      <c r="AJ42" s="77"/>
      <c r="AK42" s="77"/>
      <c r="AL42" s="77"/>
      <c r="AM42" s="77"/>
      <c r="AN42" s="77"/>
      <c r="AO42" s="77"/>
      <c r="AP42" s="77"/>
      <c r="AQ42" s="77"/>
      <c r="AR42" s="77"/>
      <c r="AS42" s="77"/>
      <c r="AT42" s="77"/>
      <c r="AU42" s="77"/>
      <c r="AV42" s="77"/>
      <c r="AW42" s="77"/>
      <c r="AX42" s="77"/>
      <c r="AY42" s="77"/>
      <c r="AZ42" s="77"/>
      <c r="BA42" s="77"/>
      <c r="BB42" s="77"/>
      <c r="BC42" s="77"/>
      <c r="BD42" s="77"/>
      <c r="BE42" s="77"/>
      <c r="BF42" s="77"/>
      <c r="BG42" s="77"/>
      <c r="BH42" s="77"/>
      <c r="BI42" s="77"/>
      <c r="BJ42" s="77"/>
      <c r="BK42" s="77"/>
      <c r="BL42" s="77"/>
      <c r="BM42" s="77"/>
      <c r="BN42" s="77"/>
      <c r="BO42" s="77"/>
      <c r="BP42" s="77"/>
      <c r="BQ42" s="77"/>
      <c r="BR42" s="77"/>
      <c r="BS42" s="77"/>
      <c r="BT42" s="77"/>
      <c r="BU42" s="77"/>
      <c r="BV42" s="77"/>
      <c r="BW42" s="77"/>
      <c r="BX42" s="77"/>
      <c r="BY42" s="77"/>
      <c r="BZ42" s="77"/>
      <c r="CA42" s="77"/>
      <c r="CB42" s="77"/>
      <c r="CC42" s="77"/>
      <c r="CD42" s="77"/>
      <c r="CE42" s="77"/>
      <c r="CF42" s="77"/>
      <c r="CG42" s="77"/>
      <c r="CH42" s="77"/>
      <c r="CI42" s="77"/>
      <c r="CJ42" s="77"/>
      <c r="CK42" s="77"/>
      <c r="CL42" s="77"/>
      <c r="CM42" s="77"/>
      <c r="CN42" s="77"/>
      <c r="CO42" s="77"/>
      <c r="CP42" s="77"/>
      <c r="CQ42" s="77"/>
      <c r="CR42" s="77"/>
      <c r="CS42" s="77"/>
      <c r="CT42" s="77"/>
      <c r="CU42" s="77"/>
      <c r="CV42" s="77"/>
      <c r="CW42" s="77"/>
      <c r="CX42" s="77"/>
      <c r="CY42" s="77"/>
      <c r="CZ42" s="77"/>
      <c r="DA42" s="77"/>
      <c r="DB42" s="77"/>
      <c r="DC42" s="77"/>
      <c r="DD42" s="77"/>
      <c r="DE42" s="77"/>
      <c r="DF42" s="77"/>
      <c r="DG42" s="77"/>
      <c r="DH42" s="77"/>
      <c r="DI42" s="77"/>
      <c r="DJ42" s="77"/>
      <c r="DK42" s="77"/>
      <c r="DL42" s="77"/>
      <c r="DM42" s="77"/>
      <c r="DN42" s="77"/>
      <c r="DO42" s="77"/>
      <c r="DP42" s="77"/>
      <c r="DQ42" s="77"/>
      <c r="DR42" s="77"/>
      <c r="DS42" s="77"/>
      <c r="DT42" s="77"/>
      <c r="DU42" s="77"/>
      <c r="DV42" s="77"/>
      <c r="DW42" s="77"/>
      <c r="DX42" s="77"/>
      <c r="DY42" s="77"/>
      <c r="DZ42" s="77"/>
      <c r="EA42" s="77"/>
      <c r="EB42" s="77"/>
      <c r="EC42" s="77"/>
      <c r="ED42" s="77"/>
      <c r="EE42" s="77"/>
      <c r="EF42" s="77"/>
      <c r="EG42" s="77"/>
      <c r="EH42" s="77"/>
    </row>
    <row r="43" spans="1:138" ht="27" customHeight="1" x14ac:dyDescent="0.2">
      <c r="B43" s="32"/>
      <c r="C43" s="37"/>
      <c r="D43" s="38" t="s">
        <v>21</v>
      </c>
      <c r="E43" s="38" t="s">
        <v>22</v>
      </c>
      <c r="F43" s="25" t="s">
        <v>331</v>
      </c>
      <c r="G43" s="38" t="s">
        <v>323</v>
      </c>
      <c r="H43" s="139"/>
      <c r="I43" s="75"/>
      <c r="J43" s="48"/>
      <c r="K43" s="48"/>
      <c r="Z43" s="77"/>
      <c r="AA43" s="77"/>
      <c r="AB43" s="77"/>
      <c r="AC43" s="77"/>
      <c r="AD43" s="77"/>
      <c r="AE43" s="77"/>
      <c r="AF43" s="77"/>
      <c r="AG43" s="77"/>
      <c r="AH43" s="77"/>
      <c r="AI43" s="77"/>
      <c r="AJ43" s="77"/>
      <c r="AK43" s="77"/>
      <c r="AL43" s="77"/>
      <c r="AM43" s="77"/>
      <c r="AN43" s="77"/>
      <c r="AO43" s="77"/>
      <c r="AP43" s="77"/>
      <c r="AQ43" s="77"/>
      <c r="AR43" s="77"/>
      <c r="AS43" s="77"/>
      <c r="AT43" s="77"/>
      <c r="AU43" s="77"/>
      <c r="AV43" s="77"/>
      <c r="AW43" s="77"/>
      <c r="AX43" s="77"/>
      <c r="AY43" s="77"/>
      <c r="AZ43" s="77"/>
      <c r="BA43" s="77"/>
      <c r="BB43" s="77"/>
      <c r="BC43" s="77"/>
      <c r="BD43" s="77"/>
      <c r="BE43" s="77"/>
      <c r="BF43" s="77"/>
      <c r="BG43" s="77"/>
      <c r="BH43" s="77"/>
      <c r="BI43" s="77"/>
      <c r="BJ43" s="77"/>
      <c r="BK43" s="77"/>
      <c r="BL43" s="77"/>
      <c r="BM43" s="77"/>
      <c r="BN43" s="77"/>
      <c r="BO43" s="77"/>
      <c r="BP43" s="77"/>
      <c r="BQ43" s="77"/>
      <c r="BR43" s="77"/>
      <c r="BS43" s="77"/>
      <c r="BT43" s="77"/>
      <c r="BU43" s="77"/>
      <c r="BV43" s="77"/>
      <c r="BW43" s="77"/>
      <c r="BX43" s="77"/>
      <c r="BY43" s="77"/>
      <c r="BZ43" s="77"/>
      <c r="CA43" s="77"/>
      <c r="CB43" s="77"/>
      <c r="CC43" s="77"/>
      <c r="CD43" s="77"/>
      <c r="CE43" s="77"/>
      <c r="CF43" s="77"/>
      <c r="CG43" s="77"/>
      <c r="CH43" s="77"/>
      <c r="CI43" s="77"/>
      <c r="CJ43" s="77"/>
      <c r="CK43" s="77"/>
      <c r="CL43" s="77"/>
      <c r="CM43" s="77"/>
      <c r="CN43" s="77"/>
      <c r="CO43" s="77"/>
      <c r="CP43" s="77"/>
      <c r="CQ43" s="77"/>
      <c r="CR43" s="77"/>
      <c r="CS43" s="77"/>
      <c r="CT43" s="77"/>
      <c r="CU43" s="77"/>
      <c r="CV43" s="77"/>
      <c r="CW43" s="77"/>
      <c r="CX43" s="77"/>
      <c r="CY43" s="77"/>
      <c r="CZ43" s="77"/>
      <c r="DA43" s="77"/>
      <c r="DB43" s="77"/>
      <c r="DC43" s="77"/>
      <c r="DD43" s="77"/>
      <c r="DE43" s="77"/>
      <c r="DF43" s="77"/>
      <c r="DG43" s="77"/>
      <c r="DH43" s="77"/>
      <c r="DI43" s="77"/>
      <c r="DJ43" s="77"/>
      <c r="DK43" s="77"/>
      <c r="DL43" s="77"/>
      <c r="DM43" s="77"/>
      <c r="DN43" s="77"/>
      <c r="DO43" s="77"/>
      <c r="DP43" s="77"/>
      <c r="DQ43" s="77"/>
      <c r="DR43" s="77"/>
      <c r="DS43" s="77"/>
      <c r="DT43" s="77"/>
      <c r="DU43" s="77"/>
      <c r="DV43" s="77"/>
      <c r="DW43" s="77"/>
      <c r="DX43" s="77"/>
      <c r="DY43" s="77"/>
      <c r="DZ43" s="77"/>
      <c r="EA43" s="77"/>
      <c r="EB43" s="77"/>
      <c r="EC43" s="77"/>
      <c r="ED43" s="77"/>
      <c r="EE43" s="77"/>
      <c r="EF43" s="77"/>
      <c r="EG43" s="77"/>
      <c r="EH43" s="77"/>
    </row>
    <row r="44" spans="1:138" ht="27" customHeight="1" x14ac:dyDescent="0.2">
      <c r="B44" s="142">
        <v>11</v>
      </c>
      <c r="C44" s="23" t="s">
        <v>94</v>
      </c>
      <c r="D44" s="27">
        <f>D19*D20/100</f>
        <v>15415920</v>
      </c>
      <c r="E44" s="27">
        <f t="shared" ref="E44:G44" si="8">E19*E20/100</f>
        <v>3773913</v>
      </c>
      <c r="F44" s="27">
        <f t="shared" si="8"/>
        <v>296513.99999999994</v>
      </c>
      <c r="G44" s="27">
        <f t="shared" si="8"/>
        <v>1043383.5</v>
      </c>
      <c r="H44" s="139"/>
      <c r="I44" s="75"/>
      <c r="J44" s="48"/>
      <c r="K44" s="48"/>
      <c r="Z44" s="77"/>
      <c r="AA44" s="77"/>
      <c r="AB44" s="77"/>
      <c r="AC44" s="77"/>
      <c r="AD44" s="77"/>
      <c r="AE44" s="77"/>
      <c r="AF44" s="77"/>
      <c r="AG44" s="77"/>
      <c r="AH44" s="77"/>
      <c r="AI44" s="77"/>
      <c r="AJ44" s="77"/>
      <c r="AK44" s="77"/>
      <c r="AL44" s="77"/>
      <c r="AM44" s="77"/>
      <c r="AN44" s="77"/>
      <c r="AO44" s="77"/>
      <c r="AP44" s="77"/>
      <c r="AQ44" s="77"/>
      <c r="AR44" s="77"/>
      <c r="AS44" s="77"/>
      <c r="AT44" s="77"/>
      <c r="AU44" s="77"/>
      <c r="AV44" s="77"/>
      <c r="AW44" s="77"/>
      <c r="AX44" s="77"/>
      <c r="AY44" s="77"/>
      <c r="AZ44" s="77"/>
      <c r="BA44" s="77"/>
      <c r="BB44" s="77"/>
      <c r="BC44" s="77"/>
      <c r="BD44" s="77"/>
      <c r="BE44" s="77"/>
      <c r="BF44" s="77"/>
      <c r="BG44" s="77"/>
      <c r="BH44" s="77"/>
      <c r="BI44" s="77"/>
      <c r="BJ44" s="77"/>
      <c r="BK44" s="77"/>
      <c r="BL44" s="77"/>
      <c r="BM44" s="77"/>
      <c r="BN44" s="77"/>
      <c r="BO44" s="77"/>
      <c r="BP44" s="77"/>
      <c r="BQ44" s="77"/>
      <c r="BR44" s="77"/>
      <c r="BS44" s="77"/>
      <c r="BT44" s="77"/>
      <c r="BU44" s="77"/>
      <c r="BV44" s="77"/>
      <c r="BW44" s="77"/>
      <c r="BX44" s="77"/>
      <c r="BY44" s="77"/>
      <c r="BZ44" s="77"/>
      <c r="CA44" s="77"/>
      <c r="CB44" s="77"/>
      <c r="CC44" s="77"/>
      <c r="CD44" s="77"/>
      <c r="CE44" s="77"/>
      <c r="CF44" s="77"/>
      <c r="CG44" s="77"/>
      <c r="CH44" s="77"/>
      <c r="CI44" s="77"/>
      <c r="CJ44" s="77"/>
      <c r="CK44" s="77"/>
      <c r="CL44" s="77"/>
      <c r="CM44" s="77"/>
      <c r="CN44" s="77"/>
      <c r="CO44" s="77"/>
      <c r="CP44" s="77"/>
      <c r="CQ44" s="77"/>
      <c r="CR44" s="77"/>
      <c r="CS44" s="77"/>
      <c r="CT44" s="77"/>
      <c r="CU44" s="77"/>
      <c r="CV44" s="77"/>
      <c r="CW44" s="77"/>
      <c r="CX44" s="77"/>
      <c r="CY44" s="77"/>
      <c r="CZ44" s="77"/>
      <c r="DA44" s="77"/>
      <c r="DB44" s="77"/>
      <c r="DC44" s="77"/>
      <c r="DD44" s="77"/>
      <c r="DE44" s="77"/>
      <c r="DF44" s="77"/>
      <c r="DG44" s="77"/>
      <c r="DH44" s="77"/>
      <c r="DI44" s="77"/>
      <c r="DJ44" s="77"/>
      <c r="DK44" s="77"/>
      <c r="DL44" s="77"/>
      <c r="DM44" s="77"/>
      <c r="DN44" s="77"/>
      <c r="DO44" s="77"/>
      <c r="DP44" s="77"/>
      <c r="DQ44" s="77"/>
      <c r="DR44" s="77"/>
      <c r="DS44" s="77"/>
      <c r="DT44" s="77"/>
      <c r="DU44" s="77"/>
      <c r="DV44" s="77"/>
      <c r="DW44" s="77"/>
      <c r="DX44" s="77"/>
      <c r="DY44" s="77"/>
      <c r="DZ44" s="77"/>
      <c r="EA44" s="77"/>
      <c r="EB44" s="77"/>
      <c r="EC44" s="77"/>
      <c r="ED44" s="77"/>
      <c r="EE44" s="77"/>
      <c r="EF44" s="77"/>
      <c r="EG44" s="77"/>
      <c r="EH44" s="77"/>
    </row>
    <row r="45" spans="1:138" ht="27" customHeight="1" x14ac:dyDescent="0.2">
      <c r="B45" s="141">
        <v>12</v>
      </c>
      <c r="C45" s="23" t="s">
        <v>92</v>
      </c>
      <c r="D45" s="27">
        <f>(1-D23/100)*D44</f>
        <v>5703890.4000000004</v>
      </c>
      <c r="E45" s="27">
        <f t="shared" ref="E45:G45" si="9">(1-E23/100)*E44</f>
        <v>1962434.76</v>
      </c>
      <c r="F45" s="27">
        <f t="shared" si="9"/>
        <v>166047.84</v>
      </c>
      <c r="G45" s="27">
        <f t="shared" si="9"/>
        <v>584294.76</v>
      </c>
      <c r="H45" s="139"/>
      <c r="I45" s="75"/>
      <c r="J45" s="48"/>
      <c r="K45" s="48"/>
      <c r="Z45" s="77"/>
      <c r="AA45" s="77"/>
      <c r="AB45" s="77"/>
      <c r="AC45" s="77"/>
      <c r="AD45" s="77"/>
      <c r="AE45" s="77"/>
      <c r="AF45" s="77"/>
      <c r="AG45" s="77"/>
      <c r="AH45" s="77"/>
      <c r="AI45" s="77"/>
      <c r="AJ45" s="77"/>
      <c r="AK45" s="77"/>
      <c r="AL45" s="77"/>
      <c r="AM45" s="77"/>
      <c r="AN45" s="77"/>
      <c r="AO45" s="77"/>
      <c r="AP45" s="77"/>
      <c r="AQ45" s="77"/>
      <c r="AR45" s="77"/>
      <c r="AS45" s="77"/>
      <c r="AT45" s="77"/>
      <c r="AU45" s="77"/>
      <c r="AV45" s="77"/>
      <c r="AW45" s="77"/>
      <c r="AX45" s="77"/>
      <c r="AY45" s="77"/>
      <c r="AZ45" s="77"/>
      <c r="BA45" s="77"/>
      <c r="BB45" s="77"/>
      <c r="BC45" s="77"/>
      <c r="BD45" s="77"/>
      <c r="BE45" s="77"/>
      <c r="BF45" s="77"/>
      <c r="BG45" s="77"/>
      <c r="BH45" s="77"/>
      <c r="BI45" s="77"/>
      <c r="BJ45" s="77"/>
      <c r="BK45" s="77"/>
      <c r="BL45" s="77"/>
      <c r="BM45" s="77"/>
      <c r="BN45" s="77"/>
      <c r="BO45" s="77"/>
      <c r="BP45" s="77"/>
      <c r="BQ45" s="77"/>
      <c r="BR45" s="77"/>
      <c r="BS45" s="77"/>
      <c r="BT45" s="77"/>
      <c r="BU45" s="77"/>
      <c r="BV45" s="77"/>
      <c r="BW45" s="77"/>
      <c r="BX45" s="77"/>
      <c r="BY45" s="77"/>
      <c r="BZ45" s="77"/>
      <c r="CA45" s="77"/>
      <c r="CB45" s="77"/>
      <c r="CC45" s="77"/>
      <c r="CD45" s="77"/>
      <c r="CE45" s="77"/>
      <c r="CF45" s="77"/>
      <c r="CG45" s="77"/>
      <c r="CH45" s="77"/>
      <c r="CI45" s="77"/>
      <c r="CJ45" s="77"/>
      <c r="CK45" s="77"/>
      <c r="CL45" s="77"/>
      <c r="CM45" s="77"/>
      <c r="CN45" s="77"/>
      <c r="CO45" s="77"/>
      <c r="CP45" s="77"/>
      <c r="CQ45" s="77"/>
      <c r="CR45" s="77"/>
      <c r="CS45" s="77"/>
      <c r="CT45" s="77"/>
      <c r="CU45" s="77"/>
      <c r="CV45" s="77"/>
      <c r="CW45" s="77"/>
      <c r="CX45" s="77"/>
      <c r="CY45" s="77"/>
      <c r="CZ45" s="77"/>
      <c r="DA45" s="77"/>
      <c r="DB45" s="77"/>
      <c r="DC45" s="77"/>
      <c r="DD45" s="77"/>
      <c r="DE45" s="77"/>
      <c r="DF45" s="77"/>
      <c r="DG45" s="77"/>
      <c r="DH45" s="77"/>
      <c r="DI45" s="77"/>
      <c r="DJ45" s="77"/>
      <c r="DK45" s="77"/>
      <c r="DL45" s="77"/>
      <c r="DM45" s="77"/>
      <c r="DN45" s="77"/>
      <c r="DO45" s="77"/>
      <c r="DP45" s="77"/>
      <c r="DQ45" s="77"/>
      <c r="DR45" s="77"/>
      <c r="DS45" s="77"/>
      <c r="DT45" s="77"/>
      <c r="DU45" s="77"/>
      <c r="DV45" s="77"/>
      <c r="DW45" s="77"/>
      <c r="DX45" s="77"/>
      <c r="DY45" s="77"/>
      <c r="DZ45" s="77"/>
      <c r="EA45" s="77"/>
      <c r="EB45" s="77"/>
      <c r="EC45" s="77"/>
      <c r="ED45" s="77"/>
      <c r="EE45" s="77"/>
      <c r="EF45" s="77"/>
      <c r="EG45" s="77"/>
      <c r="EH45" s="77"/>
    </row>
    <row r="46" spans="1:138" ht="27" customHeight="1" x14ac:dyDescent="0.2">
      <c r="B46" s="141">
        <v>13</v>
      </c>
      <c r="C46" s="23" t="s">
        <v>108</v>
      </c>
      <c r="D46" s="27">
        <f>D44*D23/100</f>
        <v>9712029.5999999996</v>
      </c>
      <c r="E46" s="27">
        <f t="shared" ref="E46:G46" si="10">E44*E23/100</f>
        <v>1811478.24</v>
      </c>
      <c r="F46" s="27">
        <f t="shared" si="10"/>
        <v>130466.15999999997</v>
      </c>
      <c r="G46" s="27">
        <f t="shared" si="10"/>
        <v>459088.74</v>
      </c>
      <c r="H46" s="139"/>
      <c r="I46" s="75"/>
      <c r="J46" s="48"/>
      <c r="K46" s="48"/>
      <c r="Z46" s="77"/>
      <c r="AA46" s="77"/>
      <c r="AB46" s="77"/>
      <c r="AC46" s="77"/>
      <c r="AD46" s="77"/>
      <c r="AE46" s="77"/>
      <c r="AF46" s="77"/>
      <c r="AG46" s="77"/>
      <c r="AH46" s="77"/>
      <c r="AI46" s="77"/>
      <c r="AJ46" s="77"/>
      <c r="AK46" s="77"/>
      <c r="AL46" s="77"/>
      <c r="AM46" s="77"/>
      <c r="AN46" s="77"/>
      <c r="AO46" s="77"/>
      <c r="AP46" s="77"/>
      <c r="AQ46" s="77"/>
      <c r="AR46" s="77"/>
      <c r="AS46" s="77"/>
      <c r="AT46" s="77"/>
      <c r="AU46" s="77"/>
      <c r="AV46" s="77"/>
      <c r="AW46" s="77"/>
      <c r="AX46" s="77"/>
      <c r="AY46" s="77"/>
      <c r="AZ46" s="77"/>
      <c r="BA46" s="77"/>
      <c r="BB46" s="77"/>
      <c r="BC46" s="77"/>
      <c r="BD46" s="77"/>
      <c r="BE46" s="77"/>
      <c r="BF46" s="77"/>
      <c r="BG46" s="77"/>
      <c r="BH46" s="77"/>
      <c r="BI46" s="77"/>
      <c r="BJ46" s="77"/>
      <c r="BK46" s="77"/>
      <c r="BL46" s="77"/>
      <c r="BM46" s="77"/>
      <c r="BN46" s="77"/>
      <c r="BO46" s="77"/>
      <c r="BP46" s="77"/>
      <c r="BQ46" s="77"/>
      <c r="BR46" s="77"/>
      <c r="BS46" s="77"/>
      <c r="BT46" s="77"/>
      <c r="BU46" s="77"/>
      <c r="BV46" s="77"/>
      <c r="BW46" s="77"/>
      <c r="BX46" s="77"/>
      <c r="BY46" s="77"/>
      <c r="BZ46" s="77"/>
      <c r="CA46" s="77"/>
      <c r="CB46" s="77"/>
      <c r="CC46" s="77"/>
      <c r="CD46" s="77"/>
      <c r="CE46" s="77"/>
      <c r="CF46" s="77"/>
      <c r="CG46" s="77"/>
      <c r="CH46" s="77"/>
      <c r="CI46" s="77"/>
      <c r="CJ46" s="77"/>
      <c r="CK46" s="77"/>
      <c r="CL46" s="77"/>
      <c r="CM46" s="77"/>
      <c r="CN46" s="77"/>
      <c r="CO46" s="77"/>
      <c r="CP46" s="77"/>
      <c r="CQ46" s="77"/>
      <c r="CR46" s="77"/>
      <c r="CS46" s="77"/>
      <c r="CT46" s="77"/>
      <c r="CU46" s="77"/>
      <c r="CV46" s="77"/>
      <c r="CW46" s="77"/>
      <c r="CX46" s="77"/>
      <c r="CY46" s="77"/>
      <c r="CZ46" s="77"/>
      <c r="DA46" s="77"/>
      <c r="DB46" s="77"/>
      <c r="DC46" s="77"/>
      <c r="DD46" s="77"/>
      <c r="DE46" s="77"/>
      <c r="DF46" s="77"/>
      <c r="DG46" s="77"/>
      <c r="DH46" s="77"/>
      <c r="DI46" s="77"/>
      <c r="DJ46" s="77"/>
      <c r="DK46" s="77"/>
      <c r="DL46" s="77"/>
      <c r="DM46" s="77"/>
      <c r="DN46" s="77"/>
      <c r="DO46" s="77"/>
      <c r="DP46" s="77"/>
      <c r="DQ46" s="77"/>
      <c r="DR46" s="77"/>
      <c r="DS46" s="77"/>
      <c r="DT46" s="77"/>
      <c r="DU46" s="77"/>
      <c r="DV46" s="77"/>
      <c r="DW46" s="77"/>
      <c r="DX46" s="77"/>
      <c r="DY46" s="77"/>
      <c r="DZ46" s="77"/>
      <c r="EA46" s="77"/>
      <c r="EB46" s="77"/>
      <c r="EC46" s="77"/>
      <c r="ED46" s="77"/>
      <c r="EE46" s="77"/>
      <c r="EF46" s="77"/>
      <c r="EG46" s="77"/>
      <c r="EH46" s="77"/>
    </row>
    <row r="47" spans="1:138" ht="27" customHeight="1" x14ac:dyDescent="0.2">
      <c r="B47" s="141">
        <v>14</v>
      </c>
      <c r="C47" s="23" t="s">
        <v>107</v>
      </c>
      <c r="D47" s="27">
        <f>D46*D24/100</f>
        <v>8643706.3440000005</v>
      </c>
      <c r="E47" s="27">
        <f t="shared" ref="E47:G47" si="11">E46*E24/100</f>
        <v>1612215.6335999998</v>
      </c>
      <c r="F47" s="27">
        <f t="shared" si="11"/>
        <v>116114.88239999999</v>
      </c>
      <c r="G47" s="27">
        <f t="shared" si="11"/>
        <v>408588.97859999997</v>
      </c>
      <c r="H47" s="139"/>
      <c r="I47" s="75"/>
      <c r="J47" s="48"/>
      <c r="K47" s="48"/>
      <c r="Z47" s="77"/>
      <c r="AA47" s="77"/>
      <c r="AB47" s="77"/>
      <c r="AC47" s="77"/>
      <c r="AD47" s="77"/>
      <c r="AE47" s="77"/>
      <c r="AF47" s="77"/>
      <c r="AG47" s="77"/>
      <c r="AH47" s="77"/>
      <c r="AI47" s="77"/>
      <c r="AJ47" s="77"/>
      <c r="AK47" s="77"/>
      <c r="AL47" s="77"/>
      <c r="AM47" s="77"/>
      <c r="AN47" s="77"/>
      <c r="AO47" s="77"/>
      <c r="AP47" s="77"/>
      <c r="AQ47" s="77"/>
      <c r="AR47" s="77"/>
      <c r="AS47" s="77"/>
      <c r="AT47" s="77"/>
      <c r="AU47" s="77"/>
      <c r="AV47" s="77"/>
      <c r="AW47" s="77"/>
      <c r="AX47" s="77"/>
      <c r="AY47" s="77"/>
      <c r="AZ47" s="77"/>
      <c r="BA47" s="77"/>
      <c r="BB47" s="77"/>
      <c r="BC47" s="77"/>
      <c r="BD47" s="77"/>
      <c r="BE47" s="77"/>
      <c r="BF47" s="77"/>
      <c r="BG47" s="77"/>
      <c r="BH47" s="77"/>
      <c r="BI47" s="77"/>
      <c r="BJ47" s="77"/>
      <c r="BK47" s="77"/>
      <c r="BL47" s="77"/>
      <c r="BM47" s="77"/>
      <c r="BN47" s="77"/>
      <c r="BO47" s="77"/>
      <c r="BP47" s="77"/>
      <c r="BQ47" s="77"/>
      <c r="BR47" s="77"/>
      <c r="BS47" s="77"/>
      <c r="BT47" s="77"/>
      <c r="BU47" s="77"/>
      <c r="BV47" s="77"/>
      <c r="BW47" s="77"/>
      <c r="BX47" s="77"/>
      <c r="BY47" s="77"/>
      <c r="BZ47" s="77"/>
      <c r="CA47" s="77"/>
      <c r="CB47" s="77"/>
      <c r="CC47" s="77"/>
      <c r="CD47" s="77"/>
      <c r="CE47" s="77"/>
      <c r="CF47" s="77"/>
      <c r="CG47" s="77"/>
      <c r="CH47" s="77"/>
      <c r="CI47" s="77"/>
      <c r="CJ47" s="77"/>
      <c r="CK47" s="77"/>
      <c r="CL47" s="77"/>
      <c r="CM47" s="77"/>
      <c r="CN47" s="77"/>
      <c r="CO47" s="77"/>
      <c r="CP47" s="77"/>
      <c r="CQ47" s="77"/>
      <c r="CR47" s="77"/>
      <c r="CS47" s="77"/>
      <c r="CT47" s="77"/>
      <c r="CU47" s="77"/>
      <c r="CV47" s="77"/>
      <c r="CW47" s="77"/>
      <c r="CX47" s="77"/>
      <c r="CY47" s="77"/>
      <c r="CZ47" s="77"/>
      <c r="DA47" s="77"/>
      <c r="DB47" s="77"/>
      <c r="DC47" s="77"/>
      <c r="DD47" s="77"/>
      <c r="DE47" s="77"/>
      <c r="DF47" s="77"/>
      <c r="DG47" s="77"/>
      <c r="DH47" s="77"/>
      <c r="DI47" s="77"/>
      <c r="DJ47" s="77"/>
      <c r="DK47" s="77"/>
      <c r="DL47" s="77"/>
      <c r="DM47" s="77"/>
      <c r="DN47" s="77"/>
      <c r="DO47" s="77"/>
      <c r="DP47" s="77"/>
      <c r="DQ47" s="77"/>
      <c r="DR47" s="77"/>
      <c r="DS47" s="77"/>
      <c r="DT47" s="77"/>
      <c r="DU47" s="77"/>
      <c r="DV47" s="77"/>
      <c r="DW47" s="77"/>
      <c r="DX47" s="77"/>
      <c r="DY47" s="77"/>
      <c r="DZ47" s="77"/>
      <c r="EA47" s="77"/>
      <c r="EB47" s="77"/>
      <c r="EC47" s="77"/>
      <c r="ED47" s="77"/>
      <c r="EE47" s="77"/>
      <c r="EF47" s="77"/>
      <c r="EG47" s="77"/>
      <c r="EH47" s="77"/>
    </row>
    <row r="48" spans="1:138" ht="27" customHeight="1" x14ac:dyDescent="0.2">
      <c r="B48" s="140">
        <v>15</v>
      </c>
      <c r="C48" s="99" t="s">
        <v>89</v>
      </c>
      <c r="D48" s="125">
        <f>D46-D47</f>
        <v>1068323.2559999991</v>
      </c>
      <c r="E48" s="125">
        <f t="shared" ref="E48:G48" si="12">E46-E47</f>
        <v>199262.60640000016</v>
      </c>
      <c r="F48" s="125">
        <f t="shared" si="12"/>
        <v>14351.277599999987</v>
      </c>
      <c r="G48" s="125">
        <f t="shared" si="12"/>
        <v>50499.761400000018</v>
      </c>
      <c r="H48" s="139"/>
      <c r="I48" s="75"/>
      <c r="J48" s="48"/>
      <c r="K48" s="48"/>
      <c r="Z48" s="77"/>
      <c r="AA48" s="77"/>
      <c r="AB48" s="77"/>
      <c r="AC48" s="77"/>
      <c r="AD48" s="77"/>
      <c r="AE48" s="77"/>
      <c r="AF48" s="77"/>
      <c r="AG48" s="77"/>
      <c r="AH48" s="77"/>
      <c r="AI48" s="77"/>
      <c r="AJ48" s="77"/>
      <c r="AK48" s="77"/>
      <c r="AL48" s="77"/>
      <c r="AM48" s="77"/>
      <c r="AN48" s="77"/>
      <c r="AO48" s="77"/>
      <c r="AP48" s="77"/>
      <c r="AQ48" s="77"/>
      <c r="AR48" s="77"/>
      <c r="AS48" s="77"/>
      <c r="AT48" s="77"/>
      <c r="AU48" s="77"/>
      <c r="AV48" s="77"/>
      <c r="AW48" s="77"/>
      <c r="AX48" s="77"/>
      <c r="AY48" s="77"/>
      <c r="AZ48" s="77"/>
      <c r="BA48" s="77"/>
      <c r="BB48" s="77"/>
      <c r="BC48" s="77"/>
      <c r="BD48" s="77"/>
      <c r="BE48" s="77"/>
      <c r="BF48" s="77"/>
      <c r="BG48" s="77"/>
      <c r="BH48" s="77"/>
      <c r="BI48" s="77"/>
      <c r="BJ48" s="77"/>
      <c r="BK48" s="77"/>
      <c r="BL48" s="77"/>
      <c r="BM48" s="77"/>
      <c r="BN48" s="77"/>
      <c r="BO48" s="77"/>
      <c r="BP48" s="77"/>
      <c r="BQ48" s="77"/>
      <c r="BR48" s="77"/>
      <c r="BS48" s="77"/>
      <c r="BT48" s="77"/>
      <c r="BU48" s="77"/>
      <c r="BV48" s="77"/>
      <c r="BW48" s="77"/>
      <c r="BX48" s="77"/>
      <c r="BY48" s="77"/>
      <c r="BZ48" s="77"/>
      <c r="CA48" s="77"/>
      <c r="CB48" s="77"/>
      <c r="CC48" s="77"/>
      <c r="CD48" s="77"/>
      <c r="CE48" s="77"/>
      <c r="CF48" s="77"/>
      <c r="CG48" s="77"/>
      <c r="CH48" s="77"/>
      <c r="CI48" s="77"/>
      <c r="CJ48" s="77"/>
      <c r="CK48" s="77"/>
      <c r="CL48" s="77"/>
      <c r="CM48" s="77"/>
      <c r="CN48" s="77"/>
      <c r="CO48" s="77"/>
      <c r="CP48" s="77"/>
      <c r="CQ48" s="77"/>
      <c r="CR48" s="77"/>
      <c r="CS48" s="77"/>
      <c r="CT48" s="77"/>
      <c r="CU48" s="77"/>
      <c r="CV48" s="77"/>
      <c r="CW48" s="77"/>
      <c r="CX48" s="77"/>
      <c r="CY48" s="77"/>
      <c r="CZ48" s="77"/>
      <c r="DA48" s="77"/>
      <c r="DB48" s="77"/>
      <c r="DC48" s="77"/>
      <c r="DD48" s="77"/>
      <c r="DE48" s="77"/>
      <c r="DF48" s="77"/>
      <c r="DG48" s="77"/>
      <c r="DH48" s="77"/>
      <c r="DI48" s="77"/>
      <c r="DJ48" s="77"/>
      <c r="DK48" s="77"/>
      <c r="DL48" s="77"/>
      <c r="DM48" s="77"/>
      <c r="DN48" s="77"/>
      <c r="DO48" s="77"/>
      <c r="DP48" s="77"/>
      <c r="DQ48" s="77"/>
      <c r="DR48" s="77"/>
      <c r="DS48" s="77"/>
      <c r="DT48" s="77"/>
      <c r="DU48" s="77"/>
      <c r="DV48" s="77"/>
      <c r="DW48" s="77"/>
      <c r="DX48" s="77"/>
      <c r="DY48" s="77"/>
      <c r="DZ48" s="77"/>
      <c r="EA48" s="77"/>
      <c r="EB48" s="77"/>
      <c r="EC48" s="77"/>
      <c r="ED48" s="77"/>
      <c r="EE48" s="77"/>
      <c r="EF48" s="77"/>
      <c r="EG48" s="77"/>
      <c r="EH48" s="77"/>
    </row>
    <row r="49" spans="1:138" ht="27" customHeight="1" x14ac:dyDescent="0.2">
      <c r="B49" s="74"/>
      <c r="C49" s="75"/>
      <c r="D49" s="48"/>
      <c r="E49" s="48"/>
      <c r="F49" s="48"/>
      <c r="H49" s="139"/>
      <c r="I49" s="75"/>
      <c r="J49" s="48"/>
      <c r="K49" s="48"/>
      <c r="Z49" s="77"/>
      <c r="AA49" s="77"/>
      <c r="AB49" s="77"/>
      <c r="AC49" s="77"/>
      <c r="AD49" s="77"/>
      <c r="AE49" s="77"/>
      <c r="AF49" s="77"/>
      <c r="AG49" s="77"/>
      <c r="AH49" s="77"/>
      <c r="AI49" s="77"/>
      <c r="AJ49" s="77"/>
      <c r="AK49" s="77"/>
      <c r="AL49" s="77"/>
      <c r="AM49" s="77"/>
      <c r="AN49" s="77"/>
      <c r="AO49" s="77"/>
      <c r="AP49" s="77"/>
      <c r="AQ49" s="77"/>
      <c r="AR49" s="77"/>
      <c r="AS49" s="77"/>
      <c r="AT49" s="77"/>
      <c r="AU49" s="77"/>
      <c r="AV49" s="77"/>
      <c r="AW49" s="77"/>
      <c r="AX49" s="77"/>
      <c r="AY49" s="77"/>
      <c r="AZ49" s="77"/>
      <c r="BA49" s="77"/>
      <c r="BB49" s="77"/>
      <c r="BC49" s="77"/>
      <c r="BD49" s="77"/>
      <c r="BE49" s="77"/>
      <c r="BF49" s="77"/>
      <c r="BG49" s="77"/>
      <c r="BH49" s="77"/>
      <c r="BI49" s="77"/>
      <c r="BJ49" s="77"/>
      <c r="BK49" s="77"/>
      <c r="BL49" s="77"/>
      <c r="BM49" s="77"/>
      <c r="BN49" s="77"/>
      <c r="BO49" s="77"/>
      <c r="BP49" s="77"/>
      <c r="BQ49" s="77"/>
      <c r="BR49" s="77"/>
      <c r="BS49" s="77"/>
      <c r="BT49" s="77"/>
      <c r="BU49" s="77"/>
      <c r="BV49" s="77"/>
      <c r="BW49" s="77"/>
      <c r="BX49" s="77"/>
      <c r="BY49" s="77"/>
      <c r="BZ49" s="77"/>
      <c r="CA49" s="77"/>
      <c r="CB49" s="77"/>
      <c r="CC49" s="77"/>
      <c r="CD49" s="77"/>
      <c r="CE49" s="77"/>
      <c r="CF49" s="77"/>
      <c r="CG49" s="77"/>
      <c r="CH49" s="77"/>
      <c r="CI49" s="77"/>
      <c r="CJ49" s="77"/>
      <c r="CK49" s="77"/>
      <c r="CL49" s="77"/>
      <c r="CM49" s="77"/>
      <c r="CN49" s="77"/>
      <c r="CO49" s="77"/>
      <c r="CP49" s="77"/>
      <c r="CQ49" s="77"/>
      <c r="CR49" s="77"/>
      <c r="CS49" s="77"/>
      <c r="CT49" s="77"/>
      <c r="CU49" s="77"/>
      <c r="CV49" s="77"/>
      <c r="CW49" s="77"/>
      <c r="CX49" s="77"/>
      <c r="CY49" s="77"/>
      <c r="CZ49" s="77"/>
      <c r="DA49" s="77"/>
      <c r="DB49" s="77"/>
      <c r="DC49" s="77"/>
      <c r="DD49" s="77"/>
      <c r="DE49" s="77"/>
      <c r="DF49" s="77"/>
      <c r="DG49" s="77"/>
      <c r="DH49" s="77"/>
      <c r="DI49" s="77"/>
      <c r="DJ49" s="77"/>
      <c r="DK49" s="77"/>
      <c r="DL49" s="77"/>
      <c r="DM49" s="77"/>
      <c r="DN49" s="77"/>
      <c r="DO49" s="77"/>
      <c r="DP49" s="77"/>
      <c r="DQ49" s="77"/>
      <c r="DR49" s="77"/>
      <c r="DS49" s="77"/>
      <c r="DT49" s="77"/>
      <c r="DU49" s="77"/>
      <c r="DV49" s="77"/>
      <c r="DW49" s="77"/>
      <c r="DX49" s="77"/>
      <c r="DY49" s="77"/>
      <c r="DZ49" s="77"/>
      <c r="EA49" s="77"/>
      <c r="EB49" s="77"/>
      <c r="EC49" s="77"/>
      <c r="ED49" s="77"/>
      <c r="EE49" s="77"/>
      <c r="EF49" s="77"/>
      <c r="EG49" s="77"/>
      <c r="EH49" s="77"/>
    </row>
    <row r="50" spans="1:138" ht="42" customHeight="1" x14ac:dyDescent="0.2">
      <c r="A50" s="9"/>
      <c r="B50" s="15" t="s">
        <v>32</v>
      </c>
      <c r="C50" s="120"/>
      <c r="D50" s="120"/>
      <c r="E50" s="120"/>
      <c r="F50" s="120"/>
      <c r="G50" s="17"/>
      <c r="H50" s="18"/>
      <c r="I50" s="18"/>
      <c r="J50" s="9"/>
      <c r="K50" s="9"/>
      <c r="L50" s="9"/>
      <c r="M50" s="9"/>
      <c r="N50" s="9"/>
      <c r="O50" s="9"/>
      <c r="P50" s="9"/>
      <c r="Q50" s="9"/>
      <c r="R50" s="9"/>
      <c r="S50" s="9"/>
      <c r="T50" s="9"/>
      <c r="U50" s="9"/>
      <c r="V50" s="9"/>
      <c r="W50" s="9"/>
      <c r="X50" s="9"/>
      <c r="Y50" s="9"/>
      <c r="Z50" s="119"/>
      <c r="AA50" s="119"/>
      <c r="AB50" s="119"/>
      <c r="AC50" s="119"/>
      <c r="AD50" s="119"/>
      <c r="AE50" s="119"/>
      <c r="AF50" s="119"/>
      <c r="AG50" s="119"/>
      <c r="AH50" s="119"/>
      <c r="AI50" s="119"/>
      <c r="AJ50" s="119"/>
      <c r="AK50" s="119"/>
      <c r="AL50" s="119"/>
      <c r="AM50" s="119"/>
      <c r="AN50" s="119"/>
      <c r="AO50" s="119"/>
      <c r="AP50" s="119"/>
      <c r="AQ50" s="119"/>
      <c r="AR50" s="119"/>
      <c r="AS50" s="119"/>
      <c r="AT50" s="119"/>
      <c r="AU50" s="119"/>
      <c r="AV50" s="119"/>
      <c r="AW50" s="77"/>
      <c r="AX50" s="77"/>
      <c r="AY50" s="77"/>
      <c r="AZ50" s="77"/>
      <c r="BA50" s="77"/>
      <c r="BB50" s="77"/>
      <c r="BC50" s="77"/>
      <c r="BD50" s="77"/>
      <c r="BE50" s="77"/>
      <c r="BF50" s="77"/>
      <c r="BG50" s="77"/>
      <c r="BH50" s="77"/>
      <c r="BI50" s="77"/>
      <c r="BJ50" s="77"/>
      <c r="BK50" s="77"/>
      <c r="BL50" s="77"/>
      <c r="BM50" s="77"/>
      <c r="BN50" s="77"/>
      <c r="BO50" s="77"/>
      <c r="BP50" s="77"/>
      <c r="BQ50" s="77"/>
      <c r="BR50" s="77"/>
      <c r="BS50" s="77"/>
      <c r="BT50" s="77"/>
      <c r="BU50" s="77"/>
      <c r="BV50" s="77"/>
      <c r="BW50" s="77"/>
      <c r="BX50" s="77"/>
      <c r="BY50" s="77"/>
      <c r="BZ50" s="77"/>
      <c r="CA50" s="77"/>
      <c r="CB50" s="77"/>
      <c r="CC50" s="77"/>
      <c r="CD50" s="77"/>
      <c r="CE50" s="77"/>
      <c r="CF50" s="77"/>
      <c r="CG50" s="77"/>
      <c r="CH50" s="77"/>
      <c r="CI50" s="77"/>
      <c r="CJ50" s="77"/>
      <c r="CK50" s="77"/>
      <c r="CL50" s="77"/>
      <c r="CM50" s="77"/>
      <c r="CN50" s="77"/>
      <c r="CO50" s="77"/>
      <c r="CP50" s="77"/>
      <c r="CQ50" s="77"/>
      <c r="CR50" s="77"/>
      <c r="CS50" s="77"/>
      <c r="CT50" s="77"/>
      <c r="CU50" s="77"/>
      <c r="CV50" s="77"/>
      <c r="CW50" s="77"/>
      <c r="CX50" s="77"/>
      <c r="CY50" s="77"/>
      <c r="CZ50" s="77"/>
      <c r="DA50" s="77"/>
      <c r="DB50" s="77"/>
      <c r="DC50" s="77"/>
      <c r="DD50" s="77"/>
      <c r="DE50" s="77"/>
      <c r="DF50" s="77"/>
      <c r="DG50" s="77"/>
      <c r="DH50" s="77"/>
      <c r="DI50" s="77"/>
      <c r="DJ50" s="77"/>
      <c r="DK50" s="77"/>
      <c r="DL50" s="77"/>
      <c r="DM50" s="77"/>
      <c r="DN50" s="77"/>
      <c r="DO50" s="77"/>
      <c r="DP50" s="77"/>
      <c r="DQ50" s="77"/>
      <c r="DR50" s="77"/>
      <c r="DS50" s="77"/>
      <c r="DT50" s="77"/>
      <c r="DU50" s="77"/>
      <c r="DV50" s="77"/>
      <c r="DW50" s="77"/>
      <c r="DX50" s="77"/>
      <c r="DY50" s="77"/>
      <c r="DZ50" s="77"/>
      <c r="EA50" s="77"/>
      <c r="EB50" s="77"/>
      <c r="EC50" s="77"/>
      <c r="ED50" s="77"/>
      <c r="EE50" s="77"/>
      <c r="EF50" s="77"/>
      <c r="EG50" s="77"/>
      <c r="EH50" s="77"/>
    </row>
    <row r="51" spans="1:138" ht="27" customHeight="1" x14ac:dyDescent="0.2">
      <c r="D51" s="21"/>
      <c r="Z51" s="77"/>
      <c r="AA51" s="77"/>
      <c r="AB51" s="77"/>
      <c r="AC51" s="77"/>
      <c r="AD51" s="77"/>
      <c r="AE51" s="77"/>
      <c r="AF51" s="77"/>
      <c r="AG51" s="77"/>
      <c r="AH51" s="77"/>
      <c r="AI51" s="77"/>
      <c r="AJ51" s="77"/>
      <c r="AK51" s="77"/>
      <c r="AL51" s="77"/>
      <c r="AM51" s="77"/>
      <c r="AN51" s="77"/>
      <c r="AO51" s="77"/>
      <c r="AP51" s="77"/>
      <c r="AQ51" s="77"/>
      <c r="AR51" s="77"/>
      <c r="AS51" s="77"/>
      <c r="AT51" s="77"/>
      <c r="AU51" s="77"/>
      <c r="AV51" s="77"/>
      <c r="AW51" s="77"/>
      <c r="AX51" s="77"/>
      <c r="AY51" s="77"/>
      <c r="AZ51" s="77"/>
      <c r="BA51" s="77"/>
      <c r="BB51" s="77"/>
      <c r="BC51" s="77"/>
      <c r="BD51" s="77"/>
      <c r="BE51" s="77"/>
      <c r="BF51" s="77"/>
      <c r="BG51" s="77"/>
      <c r="BH51" s="77"/>
      <c r="BI51" s="77"/>
      <c r="BJ51" s="77"/>
      <c r="BK51" s="77"/>
      <c r="BL51" s="77"/>
      <c r="BM51" s="77"/>
      <c r="BN51" s="77"/>
      <c r="BO51" s="77"/>
      <c r="BP51" s="77"/>
      <c r="BQ51" s="77"/>
      <c r="BR51" s="77"/>
      <c r="BS51" s="77"/>
      <c r="BT51" s="77"/>
      <c r="BU51" s="77"/>
      <c r="BV51" s="77"/>
      <c r="BW51" s="77"/>
      <c r="BX51" s="77"/>
      <c r="BY51" s="77"/>
      <c r="BZ51" s="77"/>
      <c r="CA51" s="77"/>
      <c r="CB51" s="77"/>
      <c r="CC51" s="77"/>
      <c r="CD51" s="77"/>
      <c r="CE51" s="77"/>
      <c r="CF51" s="77"/>
      <c r="CG51" s="77"/>
      <c r="CH51" s="77"/>
      <c r="CI51" s="77"/>
      <c r="CJ51" s="77"/>
      <c r="CK51" s="77"/>
      <c r="CL51" s="77"/>
      <c r="CM51" s="77"/>
      <c r="CN51" s="77"/>
      <c r="CO51" s="77"/>
      <c r="CP51" s="77"/>
      <c r="CQ51" s="77"/>
      <c r="CR51" s="77"/>
      <c r="CS51" s="77"/>
      <c r="CT51" s="77"/>
      <c r="CU51" s="77"/>
      <c r="CV51" s="77"/>
      <c r="CW51" s="77"/>
      <c r="CX51" s="77"/>
      <c r="CY51" s="77"/>
      <c r="CZ51" s="77"/>
      <c r="DA51" s="77"/>
      <c r="DB51" s="77"/>
      <c r="DC51" s="77"/>
      <c r="DD51" s="77"/>
      <c r="DE51" s="77"/>
      <c r="DF51" s="77"/>
      <c r="DG51" s="77"/>
      <c r="DH51" s="77"/>
      <c r="DI51" s="77"/>
      <c r="DJ51" s="77"/>
      <c r="DK51" s="77"/>
      <c r="DL51" s="77"/>
      <c r="DM51" s="77"/>
      <c r="DN51" s="77"/>
      <c r="DO51" s="77"/>
      <c r="DP51" s="77"/>
      <c r="DQ51" s="77"/>
      <c r="DR51" s="77"/>
      <c r="DS51" s="77"/>
      <c r="DT51" s="77"/>
      <c r="DU51" s="77"/>
      <c r="DV51" s="77"/>
      <c r="DW51" s="77"/>
      <c r="DX51" s="77"/>
      <c r="DY51" s="77"/>
      <c r="DZ51" s="77"/>
      <c r="EA51" s="77"/>
      <c r="EB51" s="77"/>
      <c r="EC51" s="77"/>
      <c r="ED51" s="77"/>
      <c r="EE51" s="77"/>
      <c r="EF51" s="77"/>
      <c r="EG51" s="77"/>
      <c r="EH51" s="77"/>
    </row>
    <row r="52" spans="1:138" ht="27" customHeight="1" x14ac:dyDescent="0.2">
      <c r="Z52" s="77"/>
      <c r="AA52" s="77"/>
      <c r="AB52" s="77"/>
      <c r="AC52" s="77"/>
      <c r="AD52" s="77"/>
      <c r="AE52" s="77"/>
      <c r="AF52" s="77"/>
      <c r="AG52" s="77"/>
      <c r="AH52" s="77"/>
      <c r="AI52" s="77"/>
      <c r="AJ52" s="77"/>
      <c r="AK52" s="77"/>
      <c r="AL52" s="77"/>
      <c r="AM52" s="77"/>
      <c r="AN52" s="77"/>
      <c r="AO52" s="77"/>
      <c r="AP52" s="77"/>
      <c r="AQ52" s="77"/>
      <c r="AR52" s="77"/>
      <c r="AS52" s="77"/>
      <c r="AT52" s="77"/>
      <c r="AU52" s="77"/>
      <c r="AV52" s="77"/>
      <c r="AW52" s="77"/>
      <c r="AX52" s="77"/>
      <c r="AY52" s="77"/>
      <c r="AZ52" s="77"/>
      <c r="BA52" s="77"/>
      <c r="BB52" s="77"/>
      <c r="BC52" s="77"/>
      <c r="BD52" s="77"/>
      <c r="BE52" s="77"/>
      <c r="BF52" s="77"/>
      <c r="BG52" s="77"/>
      <c r="BH52" s="77"/>
      <c r="BI52" s="77"/>
      <c r="BJ52" s="77"/>
      <c r="BK52" s="77"/>
      <c r="BL52" s="77"/>
      <c r="BM52" s="77"/>
      <c r="BN52" s="77"/>
      <c r="BO52" s="77"/>
      <c r="BP52" s="77"/>
      <c r="BQ52" s="77"/>
      <c r="BR52" s="77"/>
      <c r="BS52" s="77"/>
      <c r="BT52" s="77"/>
      <c r="BU52" s="77"/>
      <c r="BV52" s="77"/>
      <c r="BW52" s="77"/>
      <c r="BX52" s="77"/>
      <c r="BY52" s="77"/>
      <c r="BZ52" s="77"/>
      <c r="CA52" s="77"/>
      <c r="CB52" s="77"/>
      <c r="CC52" s="77"/>
      <c r="CD52" s="77"/>
      <c r="CE52" s="77"/>
      <c r="CF52" s="77"/>
      <c r="CG52" s="77"/>
      <c r="CH52" s="77"/>
      <c r="CI52" s="77"/>
      <c r="CJ52" s="77"/>
      <c r="CK52" s="77"/>
      <c r="CL52" s="77"/>
      <c r="CM52" s="77"/>
      <c r="CN52" s="77"/>
      <c r="CO52" s="77"/>
      <c r="CP52" s="77"/>
      <c r="CQ52" s="77"/>
      <c r="CR52" s="77"/>
      <c r="CS52" s="77"/>
      <c r="CT52" s="77"/>
      <c r="CU52" s="77"/>
      <c r="CV52" s="77"/>
      <c r="CW52" s="77"/>
      <c r="CX52" s="77"/>
      <c r="CY52" s="77"/>
      <c r="CZ52" s="77"/>
      <c r="DA52" s="77"/>
      <c r="DB52" s="77"/>
      <c r="DC52" s="77"/>
      <c r="DD52" s="77"/>
      <c r="DE52" s="77"/>
      <c r="DF52" s="77"/>
      <c r="DG52" s="77"/>
      <c r="DH52" s="77"/>
      <c r="DI52" s="77"/>
      <c r="DJ52" s="77"/>
      <c r="DK52" s="77"/>
      <c r="DL52" s="77"/>
      <c r="DM52" s="77"/>
      <c r="DN52" s="77"/>
      <c r="DO52" s="77"/>
      <c r="DP52" s="77"/>
      <c r="DQ52" s="77"/>
      <c r="DR52" s="77"/>
      <c r="DS52" s="77"/>
      <c r="DT52" s="77"/>
      <c r="DU52" s="77"/>
      <c r="DV52" s="77"/>
      <c r="DW52" s="77"/>
      <c r="DX52" s="77"/>
      <c r="DY52" s="77"/>
      <c r="DZ52" s="77"/>
      <c r="EA52" s="77"/>
      <c r="EB52" s="77"/>
      <c r="EC52" s="77"/>
      <c r="ED52" s="77"/>
      <c r="EE52" s="77"/>
      <c r="EF52" s="77"/>
      <c r="EG52" s="77"/>
      <c r="EH52" s="77"/>
    </row>
    <row r="53" spans="1:138" ht="27" customHeight="1" x14ac:dyDescent="0.2">
      <c r="Z53" s="77"/>
      <c r="AA53" s="77"/>
      <c r="AB53" s="77"/>
      <c r="AC53" s="77"/>
      <c r="AD53" s="77"/>
      <c r="AE53" s="77"/>
      <c r="AF53" s="77"/>
      <c r="AG53" s="77"/>
      <c r="AH53" s="77"/>
      <c r="AI53" s="77"/>
      <c r="AJ53" s="77"/>
      <c r="AK53" s="77"/>
      <c r="AL53" s="77"/>
      <c r="AM53" s="77"/>
      <c r="AN53" s="77"/>
      <c r="AO53" s="77"/>
      <c r="AP53" s="77"/>
      <c r="AQ53" s="77"/>
      <c r="AR53" s="77"/>
      <c r="AS53" s="77"/>
      <c r="AT53" s="77"/>
      <c r="AU53" s="77"/>
      <c r="AV53" s="77"/>
      <c r="AW53" s="77"/>
      <c r="AX53" s="77"/>
      <c r="AY53" s="77"/>
      <c r="AZ53" s="77"/>
      <c r="BA53" s="77"/>
      <c r="BB53" s="77"/>
      <c r="BC53" s="77"/>
      <c r="BD53" s="77"/>
      <c r="BE53" s="77"/>
      <c r="BF53" s="77"/>
      <c r="BG53" s="77"/>
      <c r="BH53" s="77"/>
      <c r="BI53" s="77"/>
      <c r="BJ53" s="77"/>
      <c r="BK53" s="77"/>
      <c r="BL53" s="77"/>
      <c r="BM53" s="77"/>
      <c r="BN53" s="77"/>
      <c r="BO53" s="77"/>
      <c r="BP53" s="77"/>
      <c r="BQ53" s="77"/>
      <c r="BR53" s="77"/>
      <c r="BS53" s="77"/>
      <c r="BT53" s="77"/>
      <c r="BU53" s="77"/>
      <c r="BV53" s="77"/>
      <c r="BW53" s="77"/>
      <c r="BX53" s="77"/>
      <c r="BY53" s="77"/>
      <c r="BZ53" s="77"/>
      <c r="CA53" s="77"/>
      <c r="CB53" s="77"/>
      <c r="CC53" s="77"/>
      <c r="CD53" s="77"/>
      <c r="CE53" s="77"/>
      <c r="CF53" s="77"/>
      <c r="CG53" s="77"/>
      <c r="CH53" s="77"/>
      <c r="CI53" s="77"/>
      <c r="CJ53" s="77"/>
      <c r="CK53" s="77"/>
      <c r="CL53" s="77"/>
      <c r="CM53" s="77"/>
      <c r="CN53" s="77"/>
      <c r="CO53" s="77"/>
      <c r="CP53" s="77"/>
      <c r="CQ53" s="77"/>
      <c r="CR53" s="77"/>
      <c r="CS53" s="77"/>
      <c r="CT53" s="77"/>
      <c r="CU53" s="77"/>
      <c r="CV53" s="77"/>
      <c r="CW53" s="77"/>
      <c r="CX53" s="77"/>
      <c r="CY53" s="77"/>
      <c r="CZ53" s="77"/>
      <c r="DA53" s="77"/>
      <c r="DB53" s="77"/>
      <c r="DC53" s="77"/>
      <c r="DD53" s="77"/>
      <c r="DE53" s="77"/>
      <c r="DF53" s="77"/>
      <c r="DG53" s="77"/>
      <c r="DH53" s="77"/>
      <c r="DI53" s="77"/>
      <c r="DJ53" s="77"/>
      <c r="DK53" s="77"/>
      <c r="DL53" s="77"/>
      <c r="DM53" s="77"/>
      <c r="DN53" s="77"/>
      <c r="DO53" s="77"/>
      <c r="DP53" s="77"/>
      <c r="DQ53" s="77"/>
      <c r="DR53" s="77"/>
      <c r="DS53" s="77"/>
      <c r="DT53" s="77"/>
      <c r="DU53" s="77"/>
      <c r="DV53" s="77"/>
      <c r="DW53" s="77"/>
      <c r="DX53" s="77"/>
      <c r="DY53" s="77"/>
      <c r="DZ53" s="77"/>
      <c r="EA53" s="77"/>
      <c r="EB53" s="77"/>
      <c r="EC53" s="77"/>
      <c r="ED53" s="77"/>
      <c r="EE53" s="77"/>
      <c r="EF53" s="77"/>
      <c r="EG53" s="77"/>
      <c r="EH53" s="77"/>
    </row>
    <row r="54" spans="1:138" ht="27" customHeight="1" x14ac:dyDescent="0.2">
      <c r="B54" s="36" t="s">
        <v>106</v>
      </c>
      <c r="L54" s="36" t="s">
        <v>105</v>
      </c>
      <c r="Z54" s="36" t="s">
        <v>104</v>
      </c>
      <c r="AA54" s="77"/>
      <c r="AB54" s="77"/>
      <c r="AC54" s="77"/>
      <c r="AD54" s="77"/>
      <c r="AE54" s="77"/>
      <c r="AF54" s="77"/>
      <c r="AG54" s="77"/>
      <c r="AH54" s="77"/>
      <c r="AI54" s="77"/>
      <c r="AJ54" s="77"/>
      <c r="AK54" s="77"/>
      <c r="AL54" s="77"/>
      <c r="AM54" s="77"/>
      <c r="AN54" s="77"/>
      <c r="AO54" s="77"/>
      <c r="AP54" s="77"/>
      <c r="AQ54" s="77"/>
      <c r="AR54" s="77"/>
      <c r="AS54" s="77"/>
      <c r="AT54" s="77"/>
      <c r="AU54" s="77"/>
      <c r="AV54" s="77"/>
      <c r="AW54" s="77"/>
      <c r="AX54" s="77"/>
      <c r="AY54" s="77"/>
      <c r="AZ54" s="77"/>
      <c r="BA54" s="77"/>
      <c r="BB54" s="77"/>
      <c r="BC54" s="77"/>
      <c r="BD54" s="77"/>
      <c r="BE54" s="77"/>
      <c r="BF54" s="77"/>
      <c r="BG54" s="77"/>
      <c r="BH54" s="77"/>
      <c r="BI54" s="77"/>
      <c r="BJ54" s="77"/>
      <c r="BK54" s="77"/>
      <c r="BL54" s="77"/>
      <c r="BM54" s="77"/>
      <c r="BN54" s="77"/>
      <c r="BO54" s="77"/>
      <c r="BP54" s="77"/>
      <c r="BQ54" s="77"/>
      <c r="BR54" s="77"/>
      <c r="BS54" s="77"/>
      <c r="BT54" s="77"/>
      <c r="BU54" s="77"/>
      <c r="BV54" s="77"/>
      <c r="BW54" s="77"/>
      <c r="BX54" s="77"/>
      <c r="BY54" s="77"/>
      <c r="BZ54" s="77"/>
      <c r="CA54" s="77"/>
      <c r="CB54" s="77"/>
      <c r="CC54" s="77"/>
      <c r="CD54" s="77"/>
      <c r="CE54" s="77"/>
      <c r="CF54" s="77"/>
      <c r="CG54" s="77"/>
      <c r="CH54" s="77"/>
      <c r="CI54" s="77"/>
      <c r="CJ54" s="77"/>
      <c r="CK54" s="77"/>
      <c r="CL54" s="77"/>
      <c r="CM54" s="77"/>
      <c r="CN54" s="77"/>
      <c r="CO54" s="77"/>
      <c r="CP54" s="77"/>
      <c r="CQ54" s="77"/>
      <c r="CR54" s="77"/>
      <c r="CS54" s="77"/>
      <c r="CT54" s="77"/>
      <c r="CU54" s="77"/>
      <c r="CV54" s="77"/>
      <c r="CW54" s="77"/>
      <c r="CX54" s="77"/>
      <c r="CY54" s="77"/>
      <c r="CZ54" s="77"/>
      <c r="DA54" s="77"/>
      <c r="DB54" s="77"/>
      <c r="DC54" s="77"/>
      <c r="DD54" s="77"/>
      <c r="DE54" s="77"/>
      <c r="DF54" s="77"/>
      <c r="DG54" s="77"/>
      <c r="DH54" s="77"/>
      <c r="DI54" s="77"/>
      <c r="DJ54" s="77"/>
      <c r="DK54" s="77"/>
      <c r="DL54" s="77"/>
      <c r="DM54" s="77"/>
      <c r="DN54" s="77"/>
      <c r="DO54" s="77"/>
      <c r="DP54" s="77"/>
      <c r="DQ54" s="77"/>
      <c r="DR54" s="77"/>
      <c r="DS54" s="77"/>
      <c r="DT54" s="77"/>
      <c r="DU54" s="77"/>
      <c r="DV54" s="77"/>
      <c r="DW54" s="77"/>
      <c r="DX54" s="77"/>
      <c r="DY54" s="77"/>
      <c r="DZ54" s="77"/>
      <c r="EA54" s="77"/>
      <c r="EB54" s="77"/>
      <c r="EC54" s="77"/>
      <c r="ED54" s="77"/>
      <c r="EE54" s="77"/>
      <c r="EF54" s="77"/>
      <c r="EG54" s="77"/>
      <c r="EH54" s="77"/>
    </row>
    <row r="55" spans="1:138" ht="27" customHeight="1" x14ac:dyDescent="0.2">
      <c r="B55" s="32"/>
      <c r="C55" s="37"/>
      <c r="D55" s="44" t="s">
        <v>40</v>
      </c>
      <c r="E55" s="44" t="s">
        <v>41</v>
      </c>
      <c r="F55" s="44" t="s">
        <v>42</v>
      </c>
      <c r="L55" s="32"/>
      <c r="M55" s="37"/>
      <c r="N55" s="44" t="s">
        <v>40</v>
      </c>
      <c r="O55" s="44" t="s">
        <v>41</v>
      </c>
      <c r="P55" s="44" t="s">
        <v>42</v>
      </c>
      <c r="Z55" s="32"/>
      <c r="AA55" s="37"/>
      <c r="AB55" s="41" t="s">
        <v>40</v>
      </c>
      <c r="AC55" s="41" t="s">
        <v>99</v>
      </c>
      <c r="AD55" s="41" t="s">
        <v>98</v>
      </c>
      <c r="AE55" s="41" t="s">
        <v>97</v>
      </c>
      <c r="AF55" s="41" t="s">
        <v>96</v>
      </c>
      <c r="AG55" s="41" t="s">
        <v>95</v>
      </c>
      <c r="AH55" s="77"/>
      <c r="AI55" s="77"/>
      <c r="AJ55" s="77"/>
      <c r="AK55" s="77"/>
      <c r="AL55" s="77"/>
      <c r="AM55" s="77"/>
      <c r="AN55" s="77"/>
      <c r="AO55" s="77"/>
      <c r="AP55" s="77"/>
      <c r="AQ55" s="77"/>
      <c r="AR55" s="77"/>
      <c r="AS55" s="77"/>
      <c r="AT55" s="77"/>
      <c r="AU55" s="77"/>
      <c r="AV55" s="77"/>
      <c r="AW55" s="77"/>
      <c r="AX55" s="77"/>
      <c r="AY55" s="77"/>
      <c r="AZ55" s="77"/>
      <c r="BA55" s="77"/>
      <c r="BB55" s="77"/>
      <c r="BC55" s="77"/>
      <c r="BD55" s="77"/>
      <c r="BE55" s="77"/>
      <c r="BF55" s="77"/>
      <c r="BG55" s="77"/>
      <c r="BH55" s="77"/>
      <c r="BI55" s="77"/>
      <c r="BJ55" s="77"/>
      <c r="BK55" s="77"/>
      <c r="BL55" s="77"/>
      <c r="BM55" s="77"/>
      <c r="BN55" s="77"/>
      <c r="BO55" s="77"/>
      <c r="BP55" s="77"/>
      <c r="BQ55" s="77"/>
      <c r="BR55" s="77"/>
      <c r="BS55" s="77"/>
      <c r="BT55" s="77"/>
      <c r="BU55" s="77"/>
      <c r="BV55" s="77"/>
      <c r="BW55" s="77"/>
      <c r="BX55" s="77"/>
      <c r="BY55" s="77"/>
      <c r="BZ55" s="77"/>
      <c r="CA55" s="77"/>
      <c r="CB55" s="77"/>
      <c r="CC55" s="77"/>
      <c r="CD55" s="77"/>
      <c r="CE55" s="77"/>
      <c r="CF55" s="77"/>
      <c r="CG55" s="77"/>
      <c r="CH55" s="77"/>
      <c r="CI55" s="77"/>
      <c r="CJ55" s="77"/>
      <c r="CK55" s="77"/>
      <c r="CL55" s="77"/>
      <c r="CM55" s="77"/>
      <c r="CN55" s="77"/>
      <c r="CO55" s="77"/>
      <c r="CP55" s="77"/>
      <c r="CQ55" s="77"/>
      <c r="CR55" s="77"/>
      <c r="CS55" s="77"/>
      <c r="CT55" s="77"/>
      <c r="CU55" s="77"/>
      <c r="CV55" s="77"/>
      <c r="CW55" s="77"/>
      <c r="CX55" s="77"/>
      <c r="CY55" s="77"/>
      <c r="CZ55" s="77"/>
      <c r="DA55" s="77"/>
      <c r="DB55" s="77"/>
      <c r="DC55" s="77"/>
      <c r="DD55" s="77"/>
      <c r="DE55" s="77"/>
      <c r="DF55" s="77"/>
      <c r="DG55" s="77"/>
      <c r="DH55" s="77"/>
      <c r="DI55" s="77"/>
      <c r="DJ55" s="77"/>
      <c r="DK55" s="77"/>
      <c r="DL55" s="77"/>
      <c r="DM55" s="77"/>
      <c r="DN55" s="77"/>
      <c r="DO55" s="77"/>
      <c r="DP55" s="77"/>
      <c r="DQ55" s="77"/>
      <c r="DR55" s="77"/>
      <c r="DS55" s="77"/>
      <c r="DT55" s="77"/>
      <c r="DU55" s="77"/>
      <c r="DV55" s="77"/>
      <c r="DW55" s="77"/>
      <c r="DX55" s="77"/>
      <c r="DY55" s="77"/>
      <c r="DZ55" s="77"/>
      <c r="EA55" s="77"/>
      <c r="EB55" s="77"/>
      <c r="EC55" s="77"/>
      <c r="ED55" s="77"/>
      <c r="EE55" s="77"/>
      <c r="EF55" s="77"/>
      <c r="EG55" s="77"/>
      <c r="EH55" s="77"/>
    </row>
    <row r="56" spans="1:138" ht="27" customHeight="1" x14ac:dyDescent="0.2">
      <c r="B56" s="26">
        <v>16</v>
      </c>
      <c r="C56" s="23" t="s">
        <v>94</v>
      </c>
      <c r="D56" s="27"/>
      <c r="E56" s="27"/>
      <c r="F56" s="27">
        <f>D34</f>
        <v>142740000</v>
      </c>
      <c r="L56" s="26">
        <v>16</v>
      </c>
      <c r="M56" s="23" t="s">
        <v>94</v>
      </c>
      <c r="N56" s="27"/>
      <c r="O56" s="27"/>
      <c r="P56" s="27">
        <f>D34*D20/100</f>
        <v>15415920</v>
      </c>
      <c r="Z56" s="26">
        <v>16</v>
      </c>
      <c r="AA56" s="23" t="s">
        <v>94</v>
      </c>
      <c r="AB56" s="27"/>
      <c r="AC56" s="27"/>
      <c r="AD56" s="27"/>
      <c r="AE56" s="27"/>
      <c r="AF56" s="27">
        <f>F56</f>
        <v>142740000</v>
      </c>
      <c r="AG56" s="27">
        <f>P56</f>
        <v>15415920</v>
      </c>
      <c r="AH56" s="77"/>
      <c r="AI56" s="77"/>
      <c r="AJ56" s="77"/>
      <c r="AK56" s="77"/>
      <c r="AL56" s="77"/>
      <c r="AM56" s="77"/>
      <c r="AN56" s="77"/>
      <c r="AO56" s="77"/>
      <c r="AP56" s="77"/>
      <c r="AQ56" s="77"/>
      <c r="AR56" s="77"/>
      <c r="AS56" s="77"/>
      <c r="AT56" s="77"/>
      <c r="AU56" s="77"/>
      <c r="AV56" s="77"/>
      <c r="AW56" s="77"/>
      <c r="AX56" s="77"/>
      <c r="AY56" s="77"/>
      <c r="AZ56" s="77"/>
      <c r="BA56" s="77"/>
      <c r="BB56" s="77"/>
      <c r="BC56" s="77"/>
      <c r="BD56" s="77"/>
      <c r="BE56" s="77"/>
      <c r="BF56" s="77"/>
      <c r="BG56" s="77"/>
      <c r="BH56" s="77"/>
      <c r="BI56" s="77"/>
      <c r="BJ56" s="77"/>
      <c r="BK56" s="77"/>
      <c r="BL56" s="77"/>
      <c r="BM56" s="77"/>
      <c r="BN56" s="77"/>
      <c r="BO56" s="77"/>
      <c r="BP56" s="77"/>
      <c r="BQ56" s="77"/>
      <c r="BR56" s="77"/>
      <c r="BS56" s="77"/>
      <c r="BT56" s="77"/>
      <c r="BU56" s="77"/>
      <c r="BV56" s="77"/>
      <c r="BW56" s="77"/>
      <c r="BX56" s="77"/>
      <c r="BY56" s="77"/>
      <c r="BZ56" s="77"/>
      <c r="CA56" s="77"/>
      <c r="CB56" s="77"/>
      <c r="CC56" s="77"/>
      <c r="CD56" s="77"/>
      <c r="CE56" s="77"/>
      <c r="CF56" s="77"/>
      <c r="CG56" s="77"/>
      <c r="CH56" s="77"/>
      <c r="CI56" s="77"/>
      <c r="CJ56" s="77"/>
      <c r="CK56" s="77"/>
      <c r="CL56" s="77"/>
      <c r="CM56" s="77"/>
      <c r="CN56" s="77"/>
      <c r="CO56" s="77"/>
      <c r="CP56" s="77"/>
      <c r="CQ56" s="77"/>
      <c r="CR56" s="77"/>
      <c r="CS56" s="77"/>
      <c r="CT56" s="77"/>
      <c r="CU56" s="77"/>
      <c r="CV56" s="77"/>
      <c r="CW56" s="77"/>
      <c r="CX56" s="77"/>
      <c r="CY56" s="77"/>
      <c r="CZ56" s="77"/>
      <c r="DA56" s="77"/>
      <c r="DB56" s="77"/>
      <c r="DC56" s="77"/>
      <c r="DD56" s="77"/>
      <c r="DE56" s="77"/>
      <c r="DF56" s="77"/>
      <c r="DG56" s="77"/>
      <c r="DH56" s="77"/>
      <c r="DI56" s="77"/>
      <c r="DJ56" s="77"/>
      <c r="DK56" s="77"/>
      <c r="DL56" s="77"/>
      <c r="DM56" s="77"/>
      <c r="DN56" s="77"/>
      <c r="DO56" s="77"/>
      <c r="DP56" s="77"/>
      <c r="DQ56" s="77"/>
      <c r="DR56" s="77"/>
      <c r="DS56" s="77"/>
      <c r="DT56" s="77"/>
      <c r="DU56" s="77"/>
      <c r="DV56" s="77"/>
      <c r="DW56" s="77"/>
      <c r="DX56" s="77"/>
      <c r="DY56" s="77"/>
      <c r="DZ56" s="77"/>
      <c r="EA56" s="77"/>
      <c r="EB56" s="77"/>
      <c r="EC56" s="77"/>
      <c r="ED56" s="77"/>
      <c r="EE56" s="77"/>
      <c r="EF56" s="77"/>
      <c r="EG56" s="77"/>
      <c r="EH56" s="77"/>
    </row>
    <row r="57" spans="1:138" ht="27" customHeight="1" x14ac:dyDescent="0.2">
      <c r="B57" s="26">
        <v>17</v>
      </c>
      <c r="C57" s="23" t="s">
        <v>92</v>
      </c>
      <c r="D57" s="27">
        <f>F56-E57</f>
        <v>89926200</v>
      </c>
      <c r="E57" s="27">
        <f>D35</f>
        <v>52813800</v>
      </c>
      <c r="F57" s="27"/>
      <c r="L57" s="26">
        <v>17</v>
      </c>
      <c r="M57" s="23" t="s">
        <v>92</v>
      </c>
      <c r="N57" s="27">
        <f>P56-O57</f>
        <v>9712029.5999999996</v>
      </c>
      <c r="O57" s="27">
        <f>(1-D23/100)*P56</f>
        <v>5703890.4000000004</v>
      </c>
      <c r="P57" s="27"/>
      <c r="Z57" s="26">
        <v>17</v>
      </c>
      <c r="AA57" s="23" t="s">
        <v>92</v>
      </c>
      <c r="AB57" s="27">
        <f>AF56+AG56-AD57-AE57</f>
        <v>99638229.599999994</v>
      </c>
      <c r="AC57" s="27"/>
      <c r="AD57" s="27">
        <f>E57</f>
        <v>52813800</v>
      </c>
      <c r="AE57" s="27">
        <f>O57</f>
        <v>5703890.4000000004</v>
      </c>
      <c r="AF57" s="27"/>
      <c r="AG57" s="27"/>
      <c r="AH57" s="77"/>
      <c r="AI57" s="77"/>
      <c r="AJ57" s="77"/>
      <c r="AK57" s="77"/>
      <c r="AL57" s="77"/>
      <c r="AM57" s="77"/>
      <c r="AN57" s="77"/>
      <c r="AO57" s="77"/>
      <c r="AP57" s="77"/>
      <c r="AQ57" s="77"/>
      <c r="AR57" s="77"/>
      <c r="AS57" s="77"/>
      <c r="AT57" s="77"/>
      <c r="AU57" s="77"/>
      <c r="AV57" s="77"/>
      <c r="AW57" s="77"/>
      <c r="AX57" s="77"/>
      <c r="AY57" s="77"/>
      <c r="AZ57" s="77"/>
      <c r="BA57" s="77"/>
      <c r="BB57" s="77"/>
      <c r="BC57" s="77"/>
      <c r="BD57" s="77"/>
      <c r="BE57" s="77"/>
      <c r="BF57" s="77"/>
      <c r="BG57" s="77"/>
      <c r="BH57" s="77"/>
      <c r="BI57" s="77"/>
      <c r="BJ57" s="77"/>
      <c r="BK57" s="77"/>
      <c r="BL57" s="77"/>
      <c r="BM57" s="77"/>
      <c r="BN57" s="77"/>
      <c r="BO57" s="77"/>
      <c r="BP57" s="77"/>
      <c r="BQ57" s="77"/>
      <c r="BR57" s="77"/>
      <c r="BS57" s="77"/>
      <c r="BT57" s="77"/>
      <c r="BU57" s="77"/>
      <c r="BV57" s="77"/>
      <c r="BW57" s="77"/>
      <c r="BX57" s="77"/>
      <c r="BY57" s="77"/>
      <c r="BZ57" s="77"/>
      <c r="CA57" s="77"/>
      <c r="CB57" s="77"/>
      <c r="CC57" s="77"/>
      <c r="CD57" s="77"/>
      <c r="CE57" s="77"/>
      <c r="CF57" s="77"/>
      <c r="CG57" s="77"/>
      <c r="CH57" s="77"/>
      <c r="CI57" s="77"/>
      <c r="CJ57" s="77"/>
      <c r="CK57" s="77"/>
      <c r="CL57" s="77"/>
      <c r="CM57" s="77"/>
      <c r="CN57" s="77"/>
      <c r="CO57" s="77"/>
      <c r="CP57" s="77"/>
      <c r="CQ57" s="77"/>
      <c r="CR57" s="77"/>
      <c r="CS57" s="77"/>
      <c r="CT57" s="77"/>
      <c r="CU57" s="77"/>
      <c r="CV57" s="77"/>
      <c r="CW57" s="77"/>
      <c r="CX57" s="77"/>
      <c r="CY57" s="77"/>
      <c r="CZ57" s="77"/>
      <c r="DA57" s="77"/>
      <c r="DB57" s="77"/>
      <c r="DC57" s="77"/>
      <c r="DD57" s="77"/>
      <c r="DE57" s="77"/>
      <c r="DF57" s="77"/>
      <c r="DG57" s="77"/>
      <c r="DH57" s="77"/>
      <c r="DI57" s="77"/>
      <c r="DJ57" s="77"/>
      <c r="DK57" s="77"/>
      <c r="DL57" s="77"/>
      <c r="DM57" s="77"/>
      <c r="DN57" s="77"/>
      <c r="DO57" s="77"/>
      <c r="DP57" s="77"/>
      <c r="DQ57" s="77"/>
      <c r="DR57" s="77"/>
      <c r="DS57" s="77"/>
      <c r="DT57" s="77"/>
      <c r="DU57" s="77"/>
      <c r="DV57" s="77"/>
      <c r="DW57" s="77"/>
      <c r="DX57" s="77"/>
      <c r="DY57" s="77"/>
      <c r="DZ57" s="77"/>
      <c r="EA57" s="77"/>
      <c r="EB57" s="77"/>
      <c r="EC57" s="77"/>
      <c r="ED57" s="77"/>
      <c r="EE57" s="77"/>
      <c r="EF57" s="77"/>
      <c r="EG57" s="77"/>
      <c r="EH57" s="77"/>
    </row>
    <row r="58" spans="1:138" ht="27" customHeight="1" x14ac:dyDescent="0.2">
      <c r="B58" s="131">
        <v>18</v>
      </c>
      <c r="C58" s="133" t="s">
        <v>91</v>
      </c>
      <c r="D58" s="132"/>
      <c r="E58" s="132"/>
      <c r="F58" s="71">
        <f>D57</f>
        <v>89926200</v>
      </c>
      <c r="L58" s="131">
        <v>18</v>
      </c>
      <c r="M58" s="23" t="s">
        <v>91</v>
      </c>
      <c r="N58" s="27"/>
      <c r="O58" s="27"/>
      <c r="P58" s="27">
        <f>N57</f>
        <v>9712029.5999999996</v>
      </c>
      <c r="Z58" s="131">
        <v>18</v>
      </c>
      <c r="AA58" s="23" t="s">
        <v>91</v>
      </c>
      <c r="AB58" s="27"/>
      <c r="AC58" s="27"/>
      <c r="AD58" s="27"/>
      <c r="AE58" s="27"/>
      <c r="AF58" s="27">
        <f>F58</f>
        <v>89926200</v>
      </c>
      <c r="AG58" s="27">
        <f>P58</f>
        <v>9712029.5999999996</v>
      </c>
      <c r="AH58" s="77"/>
      <c r="AI58" s="77"/>
      <c r="AJ58" s="77"/>
      <c r="AK58" s="77"/>
      <c r="AL58" s="77"/>
      <c r="AM58" s="77"/>
      <c r="AN58" s="77"/>
      <c r="AO58" s="77"/>
      <c r="AP58" s="77"/>
      <c r="AQ58" s="77"/>
      <c r="AR58" s="77"/>
      <c r="AS58" s="77"/>
      <c r="AT58" s="77"/>
      <c r="AU58" s="77"/>
      <c r="AV58" s="77"/>
      <c r="AW58" s="77"/>
      <c r="AX58" s="77"/>
      <c r="AY58" s="77"/>
      <c r="AZ58" s="77"/>
      <c r="BA58" s="77"/>
      <c r="BB58" s="77"/>
      <c r="BC58" s="77"/>
      <c r="BD58" s="77"/>
      <c r="BE58" s="77"/>
      <c r="BF58" s="77"/>
      <c r="BG58" s="77"/>
      <c r="BH58" s="77"/>
      <c r="BI58" s="77"/>
      <c r="BJ58" s="77"/>
      <c r="BK58" s="77"/>
      <c r="BL58" s="77"/>
      <c r="BM58" s="77"/>
      <c r="BN58" s="77"/>
      <c r="BO58" s="77"/>
      <c r="BP58" s="77"/>
      <c r="BQ58" s="77"/>
      <c r="BR58" s="77"/>
      <c r="BS58" s="77"/>
      <c r="BT58" s="77"/>
      <c r="BU58" s="77"/>
      <c r="BV58" s="77"/>
      <c r="BW58" s="77"/>
      <c r="BX58" s="77"/>
      <c r="BY58" s="77"/>
      <c r="BZ58" s="77"/>
      <c r="CA58" s="77"/>
      <c r="CB58" s="77"/>
      <c r="CC58" s="77"/>
      <c r="CD58" s="77"/>
      <c r="CE58" s="77"/>
      <c r="CF58" s="77"/>
      <c r="CG58" s="77"/>
      <c r="CH58" s="77"/>
      <c r="CI58" s="77"/>
      <c r="CJ58" s="77"/>
      <c r="CK58" s="77"/>
      <c r="CL58" s="77"/>
      <c r="CM58" s="77"/>
      <c r="CN58" s="77"/>
      <c r="CO58" s="77"/>
      <c r="CP58" s="77"/>
      <c r="CQ58" s="77"/>
      <c r="CR58" s="77"/>
      <c r="CS58" s="77"/>
      <c r="CT58" s="77"/>
      <c r="CU58" s="77"/>
      <c r="CV58" s="77"/>
      <c r="CW58" s="77"/>
      <c r="CX58" s="77"/>
      <c r="CY58" s="77"/>
      <c r="CZ58" s="77"/>
      <c r="DA58" s="77"/>
      <c r="DB58" s="77"/>
      <c r="DC58" s="77"/>
      <c r="DD58" s="77"/>
      <c r="DE58" s="77"/>
      <c r="DF58" s="77"/>
      <c r="DG58" s="77"/>
      <c r="DH58" s="77"/>
      <c r="DI58" s="77"/>
      <c r="DJ58" s="77"/>
      <c r="DK58" s="77"/>
      <c r="DL58" s="77"/>
      <c r="DM58" s="77"/>
      <c r="DN58" s="77"/>
      <c r="DO58" s="77"/>
      <c r="DP58" s="77"/>
      <c r="DQ58" s="77"/>
      <c r="DR58" s="77"/>
      <c r="DS58" s="77"/>
      <c r="DT58" s="77"/>
      <c r="DU58" s="77"/>
      <c r="DV58" s="77"/>
      <c r="DW58" s="77"/>
      <c r="DX58" s="77"/>
      <c r="DY58" s="77"/>
      <c r="DZ58" s="77"/>
      <c r="EA58" s="77"/>
      <c r="EB58" s="77"/>
      <c r="EC58" s="77"/>
      <c r="ED58" s="77"/>
      <c r="EE58" s="77"/>
      <c r="EF58" s="77"/>
      <c r="EG58" s="77"/>
      <c r="EH58" s="77"/>
    </row>
    <row r="59" spans="1:138" ht="27" customHeight="1" x14ac:dyDescent="0.2">
      <c r="B59" s="128">
        <v>19</v>
      </c>
      <c r="C59" s="99" t="s">
        <v>89</v>
      </c>
      <c r="D59" s="125">
        <f>D37</f>
        <v>80034318</v>
      </c>
      <c r="E59" s="125">
        <f>F58-D59</f>
        <v>9891882</v>
      </c>
      <c r="F59" s="65"/>
      <c r="L59" s="128">
        <v>19</v>
      </c>
      <c r="M59" s="99" t="s">
        <v>89</v>
      </c>
      <c r="N59" s="125">
        <f>(D24/100)*P58</f>
        <v>8643706.3440000005</v>
      </c>
      <c r="O59" s="125">
        <f>P58-N59</f>
        <v>1068323.2559999991</v>
      </c>
      <c r="P59" s="125"/>
      <c r="Z59" s="128">
        <v>19</v>
      </c>
      <c r="AA59" s="99" t="s">
        <v>89</v>
      </c>
      <c r="AB59" s="125">
        <f>D59</f>
        <v>80034318</v>
      </c>
      <c r="AC59" s="125">
        <f>N59</f>
        <v>8643706.3440000005</v>
      </c>
      <c r="AD59" s="125">
        <f>AF58-AB59</f>
        <v>9891882</v>
      </c>
      <c r="AE59" s="125">
        <f>AG58-AC59</f>
        <v>1068323.2559999991</v>
      </c>
      <c r="AF59" s="125"/>
      <c r="AG59" s="125"/>
      <c r="AH59" s="77"/>
      <c r="AI59" s="77"/>
      <c r="AJ59" s="77"/>
      <c r="AK59" s="77"/>
      <c r="AL59" s="77"/>
      <c r="AM59" s="77"/>
      <c r="AN59" s="77"/>
      <c r="AO59" s="77"/>
      <c r="AP59" s="77"/>
      <c r="AQ59" s="77"/>
      <c r="AR59" s="77"/>
      <c r="AS59" s="77"/>
      <c r="AT59" s="77"/>
      <c r="AU59" s="77"/>
      <c r="AV59" s="77"/>
      <c r="AW59" s="77"/>
      <c r="AX59" s="77"/>
      <c r="AY59" s="77"/>
      <c r="AZ59" s="77"/>
      <c r="BA59" s="77"/>
      <c r="BB59" s="77"/>
      <c r="BC59" s="77"/>
      <c r="BD59" s="77"/>
      <c r="BE59" s="77"/>
      <c r="BF59" s="77"/>
      <c r="BG59" s="77"/>
      <c r="BH59" s="77"/>
      <c r="BI59" s="77"/>
      <c r="BJ59" s="77"/>
      <c r="BK59" s="77"/>
      <c r="BL59" s="77"/>
      <c r="BM59" s="77"/>
      <c r="BN59" s="77"/>
      <c r="BO59" s="77"/>
      <c r="BP59" s="77"/>
      <c r="BQ59" s="77"/>
      <c r="BR59" s="77"/>
      <c r="BS59" s="77"/>
      <c r="BT59" s="77"/>
      <c r="BU59" s="77"/>
      <c r="BV59" s="77"/>
      <c r="BW59" s="77"/>
      <c r="BX59" s="77"/>
      <c r="BY59" s="77"/>
      <c r="BZ59" s="77"/>
      <c r="CA59" s="77"/>
      <c r="CB59" s="77"/>
      <c r="CC59" s="77"/>
      <c r="CD59" s="77"/>
      <c r="CE59" s="77"/>
      <c r="CF59" s="77"/>
      <c r="CG59" s="77"/>
      <c r="CH59" s="77"/>
      <c r="CI59" s="77"/>
      <c r="CJ59" s="77"/>
      <c r="CK59" s="77"/>
      <c r="CL59" s="77"/>
      <c r="CM59" s="77"/>
      <c r="CN59" s="77"/>
      <c r="CO59" s="77"/>
      <c r="CP59" s="77"/>
      <c r="CQ59" s="77"/>
      <c r="CR59" s="77"/>
      <c r="CS59" s="77"/>
      <c r="CT59" s="77"/>
      <c r="CU59" s="77"/>
      <c r="CV59" s="77"/>
      <c r="CW59" s="77"/>
      <c r="CX59" s="77"/>
      <c r="CY59" s="77"/>
      <c r="CZ59" s="77"/>
      <c r="DA59" s="77"/>
      <c r="DB59" s="77"/>
      <c r="DC59" s="77"/>
      <c r="DD59" s="77"/>
      <c r="DE59" s="77"/>
      <c r="DF59" s="77"/>
      <c r="DG59" s="77"/>
      <c r="DH59" s="77"/>
      <c r="DI59" s="77"/>
      <c r="DJ59" s="77"/>
      <c r="DK59" s="77"/>
      <c r="DL59" s="77"/>
      <c r="DM59" s="77"/>
      <c r="DN59" s="77"/>
      <c r="DO59" s="77"/>
      <c r="DP59" s="77"/>
      <c r="DQ59" s="77"/>
      <c r="DR59" s="77"/>
      <c r="DS59" s="77"/>
      <c r="DT59" s="77"/>
      <c r="DU59" s="77"/>
      <c r="DV59" s="77"/>
      <c r="DW59" s="77"/>
      <c r="DX59" s="77"/>
      <c r="DY59" s="77"/>
      <c r="DZ59" s="77"/>
      <c r="EA59" s="77"/>
      <c r="EB59" s="77"/>
      <c r="EC59" s="77"/>
      <c r="ED59" s="77"/>
      <c r="EE59" s="77"/>
      <c r="EF59" s="77"/>
      <c r="EG59" s="77"/>
      <c r="EH59" s="77"/>
    </row>
    <row r="60" spans="1:138" ht="27" customHeight="1" x14ac:dyDescent="0.2">
      <c r="B60" s="74"/>
      <c r="C60" s="124"/>
      <c r="D60" s="123"/>
      <c r="E60" s="123"/>
      <c r="F60" s="123"/>
      <c r="L60" s="74"/>
      <c r="M60" s="124"/>
      <c r="N60" s="123"/>
      <c r="O60" s="123"/>
      <c r="P60" s="123"/>
      <c r="Z60" s="77"/>
      <c r="AA60" s="77"/>
      <c r="AB60" s="77"/>
      <c r="AC60" s="77"/>
      <c r="AD60" s="77"/>
      <c r="AE60" s="77"/>
      <c r="AF60" s="77"/>
      <c r="AG60" s="77"/>
      <c r="AH60" s="77"/>
      <c r="AI60" s="77"/>
      <c r="AJ60" s="77"/>
      <c r="AK60" s="77"/>
      <c r="AL60" s="77"/>
      <c r="AM60" s="77"/>
      <c r="AN60" s="77"/>
      <c r="AO60" s="77"/>
      <c r="AP60" s="77"/>
      <c r="AQ60" s="77"/>
      <c r="AR60" s="77"/>
      <c r="AS60" s="77"/>
      <c r="AT60" s="77"/>
      <c r="AU60" s="77"/>
      <c r="AV60" s="77"/>
      <c r="AW60" s="77"/>
      <c r="AX60" s="77"/>
      <c r="AY60" s="77"/>
      <c r="AZ60" s="77"/>
      <c r="BA60" s="77"/>
      <c r="BB60" s="77"/>
      <c r="BC60" s="77"/>
      <c r="BD60" s="77"/>
      <c r="BE60" s="77"/>
      <c r="BF60" s="77"/>
      <c r="BG60" s="77"/>
      <c r="BH60" s="77"/>
      <c r="BI60" s="77"/>
      <c r="BJ60" s="77"/>
      <c r="BK60" s="77"/>
      <c r="BL60" s="77"/>
      <c r="BM60" s="77"/>
      <c r="BN60" s="77"/>
      <c r="BO60" s="77"/>
      <c r="BP60" s="77"/>
      <c r="BQ60" s="77"/>
      <c r="BR60" s="77"/>
      <c r="BS60" s="77"/>
      <c r="BT60" s="77"/>
      <c r="BU60" s="77"/>
      <c r="BV60" s="77"/>
      <c r="BW60" s="77"/>
      <c r="BX60" s="77"/>
      <c r="BY60" s="77"/>
      <c r="BZ60" s="77"/>
      <c r="CA60" s="77"/>
      <c r="CB60" s="77"/>
      <c r="CC60" s="77"/>
      <c r="CD60" s="77"/>
      <c r="CE60" s="77"/>
      <c r="CF60" s="77"/>
      <c r="CG60" s="77"/>
      <c r="CH60" s="77"/>
      <c r="CI60" s="77"/>
      <c r="CJ60" s="77"/>
      <c r="CK60" s="77"/>
      <c r="CL60" s="77"/>
      <c r="CM60" s="77"/>
      <c r="CN60" s="77"/>
      <c r="CO60" s="77"/>
      <c r="CP60" s="77"/>
      <c r="CQ60" s="77"/>
      <c r="CR60" s="77"/>
      <c r="CS60" s="77"/>
      <c r="CT60" s="77"/>
      <c r="CU60" s="77"/>
      <c r="CV60" s="77"/>
      <c r="CW60" s="77"/>
      <c r="CX60" s="77"/>
      <c r="CY60" s="77"/>
      <c r="CZ60" s="77"/>
      <c r="DA60" s="77"/>
      <c r="DB60" s="77"/>
      <c r="DC60" s="77"/>
      <c r="DD60" s="77"/>
      <c r="DE60" s="77"/>
      <c r="DF60" s="77"/>
      <c r="DG60" s="77"/>
      <c r="DH60" s="77"/>
      <c r="DI60" s="77"/>
      <c r="DJ60" s="77"/>
      <c r="DK60" s="77"/>
      <c r="DL60" s="77"/>
      <c r="DM60" s="77"/>
      <c r="DN60" s="77"/>
      <c r="DO60" s="77"/>
      <c r="DP60" s="77"/>
      <c r="DQ60" s="77"/>
      <c r="DR60" s="77"/>
      <c r="DS60" s="77"/>
      <c r="DT60" s="77"/>
      <c r="DU60" s="77"/>
      <c r="DV60" s="77"/>
      <c r="DW60" s="77"/>
      <c r="DX60" s="77"/>
      <c r="DY60" s="77"/>
      <c r="DZ60" s="77"/>
      <c r="EA60" s="77"/>
      <c r="EB60" s="77"/>
      <c r="EC60" s="77"/>
      <c r="ED60" s="77"/>
      <c r="EE60" s="77"/>
      <c r="EF60" s="77"/>
      <c r="EG60" s="77"/>
      <c r="EH60" s="77"/>
    </row>
    <row r="61" spans="1:138" ht="27" customHeight="1" x14ac:dyDescent="0.2">
      <c r="B61" s="74"/>
      <c r="C61" s="124"/>
      <c r="D61" s="123"/>
      <c r="E61" s="123"/>
      <c r="F61" s="123"/>
      <c r="L61" s="74"/>
      <c r="M61" s="124"/>
      <c r="N61" s="123"/>
      <c r="O61" s="123"/>
      <c r="P61" s="123"/>
      <c r="Z61" s="77"/>
      <c r="AA61" s="77"/>
      <c r="AB61" s="77"/>
      <c r="AC61" s="77"/>
      <c r="AD61" s="77"/>
      <c r="AE61" s="77"/>
      <c r="AF61" s="77"/>
      <c r="AG61" s="77"/>
      <c r="AH61" s="77"/>
      <c r="AI61" s="77"/>
      <c r="AJ61" s="77"/>
      <c r="AK61" s="77"/>
      <c r="AL61" s="77"/>
      <c r="AM61" s="77"/>
      <c r="AN61" s="77"/>
      <c r="AO61" s="77"/>
      <c r="AP61" s="77"/>
      <c r="AQ61" s="77"/>
      <c r="AR61" s="77"/>
      <c r="AS61" s="77"/>
      <c r="AT61" s="77"/>
      <c r="AU61" s="77"/>
      <c r="AV61" s="77"/>
      <c r="AW61" s="77"/>
      <c r="AX61" s="77"/>
      <c r="AY61" s="77"/>
      <c r="AZ61" s="77"/>
      <c r="BA61" s="77"/>
      <c r="BB61" s="77"/>
      <c r="BC61" s="77"/>
      <c r="BD61" s="77"/>
      <c r="BE61" s="77"/>
      <c r="BF61" s="77"/>
      <c r="BG61" s="77"/>
      <c r="BH61" s="77"/>
      <c r="BI61" s="77"/>
      <c r="BJ61" s="77"/>
      <c r="BK61" s="77"/>
      <c r="BL61" s="77"/>
      <c r="BM61" s="77"/>
      <c r="BN61" s="77"/>
      <c r="BO61" s="77"/>
      <c r="BP61" s="77"/>
      <c r="BQ61" s="77"/>
      <c r="BR61" s="77"/>
      <c r="BS61" s="77"/>
      <c r="BT61" s="77"/>
      <c r="BU61" s="77"/>
      <c r="BV61" s="77"/>
      <c r="BW61" s="77"/>
      <c r="BX61" s="77"/>
      <c r="BY61" s="77"/>
      <c r="BZ61" s="77"/>
      <c r="CA61" s="77"/>
      <c r="CB61" s="77"/>
      <c r="CC61" s="77"/>
      <c r="CD61" s="77"/>
      <c r="CE61" s="77"/>
      <c r="CF61" s="77"/>
      <c r="CG61" s="77"/>
      <c r="CH61" s="77"/>
      <c r="CI61" s="77"/>
      <c r="CJ61" s="77"/>
      <c r="CK61" s="77"/>
      <c r="CL61" s="77"/>
      <c r="CM61" s="77"/>
      <c r="CN61" s="77"/>
      <c r="CO61" s="77"/>
      <c r="CP61" s="77"/>
      <c r="CQ61" s="77"/>
      <c r="CR61" s="77"/>
      <c r="CS61" s="77"/>
      <c r="CT61" s="77"/>
      <c r="CU61" s="77"/>
      <c r="CV61" s="77"/>
      <c r="CW61" s="77"/>
      <c r="CX61" s="77"/>
      <c r="CY61" s="77"/>
      <c r="CZ61" s="77"/>
      <c r="DA61" s="77"/>
      <c r="DB61" s="77"/>
      <c r="DC61" s="77"/>
      <c r="DD61" s="77"/>
      <c r="DE61" s="77"/>
      <c r="DF61" s="77"/>
      <c r="DG61" s="77"/>
      <c r="DH61" s="77"/>
      <c r="DI61" s="77"/>
      <c r="DJ61" s="77"/>
      <c r="DK61" s="77"/>
      <c r="DL61" s="77"/>
      <c r="DM61" s="77"/>
      <c r="DN61" s="77"/>
      <c r="DO61" s="77"/>
      <c r="DP61" s="77"/>
      <c r="DQ61" s="77"/>
      <c r="DR61" s="77"/>
      <c r="DS61" s="77"/>
      <c r="DT61" s="77"/>
      <c r="DU61" s="77"/>
      <c r="DV61" s="77"/>
      <c r="DW61" s="77"/>
      <c r="DX61" s="77"/>
      <c r="DY61" s="77"/>
      <c r="DZ61" s="77"/>
      <c r="EA61" s="77"/>
      <c r="EB61" s="77"/>
      <c r="EC61" s="77"/>
      <c r="ED61" s="77"/>
      <c r="EE61" s="77"/>
      <c r="EF61" s="77"/>
      <c r="EG61" s="77"/>
      <c r="EH61" s="77"/>
    </row>
    <row r="62" spans="1:138" ht="27" customHeight="1" x14ac:dyDescent="0.2">
      <c r="B62" s="74"/>
      <c r="C62" s="75"/>
      <c r="D62" s="123"/>
      <c r="E62" s="123"/>
      <c r="F62" s="123"/>
      <c r="L62" s="74"/>
      <c r="M62" s="75"/>
      <c r="N62" s="123"/>
      <c r="O62" s="123"/>
      <c r="P62" s="123"/>
      <c r="Z62" s="77"/>
      <c r="AA62" s="77"/>
      <c r="AB62" s="77"/>
      <c r="AC62" s="77"/>
      <c r="AD62" s="77"/>
      <c r="AE62" s="77"/>
      <c r="AF62" s="77"/>
      <c r="AG62" s="77"/>
      <c r="AH62" s="77"/>
      <c r="AI62" s="77"/>
      <c r="AJ62" s="77"/>
      <c r="AK62" s="77"/>
      <c r="AL62" s="77"/>
      <c r="AM62" s="77"/>
      <c r="AN62" s="77"/>
      <c r="AO62" s="77"/>
      <c r="AP62" s="77"/>
      <c r="AQ62" s="77"/>
      <c r="AR62" s="77"/>
      <c r="AS62" s="77"/>
      <c r="AT62" s="77"/>
      <c r="AU62" s="77"/>
      <c r="AV62" s="77"/>
      <c r="AW62" s="77"/>
      <c r="AX62" s="77"/>
      <c r="AY62" s="77"/>
      <c r="AZ62" s="77"/>
      <c r="BA62" s="77"/>
      <c r="BB62" s="77"/>
      <c r="BC62" s="77"/>
      <c r="BD62" s="77"/>
      <c r="BE62" s="77"/>
      <c r="BF62" s="77"/>
      <c r="BG62" s="77"/>
      <c r="BH62" s="77"/>
      <c r="BI62" s="77"/>
      <c r="BJ62" s="77"/>
      <c r="BK62" s="77"/>
      <c r="BL62" s="77"/>
      <c r="BM62" s="77"/>
      <c r="BN62" s="77"/>
      <c r="BO62" s="77"/>
      <c r="BP62" s="77"/>
      <c r="BQ62" s="77"/>
      <c r="BR62" s="77"/>
      <c r="BS62" s="77"/>
      <c r="BT62" s="77"/>
      <c r="BU62" s="77"/>
      <c r="BV62" s="77"/>
      <c r="BW62" s="77"/>
      <c r="BX62" s="77"/>
      <c r="BY62" s="77"/>
      <c r="BZ62" s="77"/>
      <c r="CA62" s="77"/>
      <c r="CB62" s="77"/>
      <c r="CC62" s="77"/>
      <c r="CD62" s="77"/>
      <c r="CE62" s="77"/>
      <c r="CF62" s="77"/>
      <c r="CG62" s="77"/>
      <c r="CH62" s="77"/>
      <c r="CI62" s="77"/>
      <c r="CJ62" s="77"/>
      <c r="CK62" s="77"/>
      <c r="CL62" s="77"/>
      <c r="CM62" s="77"/>
      <c r="CN62" s="77"/>
      <c r="CO62" s="77"/>
      <c r="CP62" s="77"/>
      <c r="CQ62" s="77"/>
      <c r="CR62" s="77"/>
      <c r="CS62" s="77"/>
      <c r="CT62" s="77"/>
      <c r="CU62" s="77"/>
      <c r="CV62" s="77"/>
      <c r="CW62" s="77"/>
      <c r="CX62" s="77"/>
      <c r="CY62" s="77"/>
      <c r="CZ62" s="77"/>
      <c r="DA62" s="77"/>
      <c r="DB62" s="77"/>
      <c r="DC62" s="77"/>
      <c r="DD62" s="77"/>
      <c r="DE62" s="77"/>
      <c r="DF62" s="77"/>
      <c r="DG62" s="77"/>
      <c r="DH62" s="77"/>
      <c r="DI62" s="77"/>
      <c r="DJ62" s="77"/>
      <c r="DK62" s="77"/>
      <c r="DL62" s="77"/>
      <c r="DM62" s="77"/>
      <c r="DN62" s="77"/>
      <c r="DO62" s="77"/>
      <c r="DP62" s="77"/>
      <c r="DQ62" s="77"/>
      <c r="DR62" s="77"/>
      <c r="DS62" s="77"/>
      <c r="DT62" s="77"/>
      <c r="DU62" s="77"/>
      <c r="DV62" s="77"/>
      <c r="DW62" s="77"/>
      <c r="DX62" s="77"/>
      <c r="DY62" s="77"/>
      <c r="DZ62" s="77"/>
      <c r="EA62" s="77"/>
      <c r="EB62" s="77"/>
      <c r="EC62" s="77"/>
      <c r="ED62" s="77"/>
      <c r="EE62" s="77"/>
      <c r="EF62" s="77"/>
      <c r="EG62" s="77"/>
      <c r="EH62" s="77"/>
    </row>
    <row r="63" spans="1:138" ht="27" customHeight="1" x14ac:dyDescent="0.2">
      <c r="L63" s="122"/>
      <c r="M63" s="122"/>
      <c r="N63" s="122"/>
      <c r="O63" s="122"/>
      <c r="P63" s="122"/>
      <c r="Z63" s="77"/>
      <c r="AA63" s="77"/>
      <c r="AB63" s="77"/>
      <c r="AC63" s="77"/>
      <c r="AD63" s="77"/>
      <c r="AE63" s="77"/>
      <c r="AF63" s="77"/>
      <c r="AG63" s="77"/>
      <c r="AH63" s="77"/>
      <c r="AI63" s="77"/>
      <c r="AJ63" s="77"/>
      <c r="AK63" s="77"/>
      <c r="AL63" s="77"/>
      <c r="AM63" s="77"/>
      <c r="AN63" s="77"/>
      <c r="AO63" s="77"/>
      <c r="AP63" s="77"/>
      <c r="AQ63" s="77"/>
      <c r="AR63" s="77"/>
      <c r="AS63" s="77"/>
      <c r="AT63" s="77"/>
      <c r="AU63" s="77"/>
      <c r="AV63" s="77"/>
      <c r="AW63" s="77"/>
      <c r="AX63" s="77"/>
      <c r="AY63" s="77"/>
      <c r="AZ63" s="77"/>
      <c r="BA63" s="77"/>
      <c r="BB63" s="77"/>
      <c r="BC63" s="77"/>
      <c r="BD63" s="77"/>
      <c r="BE63" s="77"/>
      <c r="BF63" s="77"/>
      <c r="BG63" s="77"/>
      <c r="BH63" s="77"/>
      <c r="BI63" s="77"/>
      <c r="BJ63" s="77"/>
      <c r="BK63" s="77"/>
      <c r="BL63" s="77"/>
      <c r="BM63" s="77"/>
      <c r="BN63" s="77"/>
      <c r="BO63" s="77"/>
      <c r="BP63" s="77"/>
      <c r="BQ63" s="77"/>
      <c r="BR63" s="77"/>
      <c r="BS63" s="77"/>
      <c r="BT63" s="77"/>
      <c r="BU63" s="77"/>
      <c r="BV63" s="77"/>
      <c r="BW63" s="77"/>
      <c r="BX63" s="77"/>
      <c r="BY63" s="77"/>
      <c r="BZ63" s="77"/>
      <c r="CA63" s="77"/>
      <c r="CB63" s="77"/>
      <c r="CC63" s="77"/>
      <c r="CD63" s="77"/>
      <c r="CE63" s="77"/>
      <c r="CF63" s="77"/>
      <c r="CG63" s="77"/>
      <c r="CH63" s="77"/>
      <c r="CI63" s="77"/>
      <c r="CJ63" s="77"/>
      <c r="CK63" s="77"/>
      <c r="CL63" s="77"/>
      <c r="CM63" s="77"/>
      <c r="CN63" s="77"/>
      <c r="CO63" s="77"/>
      <c r="CP63" s="77"/>
      <c r="CQ63" s="77"/>
      <c r="CR63" s="77"/>
      <c r="CS63" s="77"/>
      <c r="CT63" s="77"/>
      <c r="CU63" s="77"/>
      <c r="CV63" s="77"/>
      <c r="CW63" s="77"/>
      <c r="CX63" s="77"/>
      <c r="CY63" s="77"/>
      <c r="CZ63" s="77"/>
      <c r="DA63" s="77"/>
      <c r="DB63" s="77"/>
      <c r="DC63" s="77"/>
      <c r="DD63" s="77"/>
      <c r="DE63" s="77"/>
      <c r="DF63" s="77"/>
      <c r="DG63" s="77"/>
      <c r="DH63" s="77"/>
      <c r="DI63" s="77"/>
      <c r="DJ63" s="77"/>
      <c r="DK63" s="77"/>
      <c r="DL63" s="77"/>
      <c r="DM63" s="77"/>
      <c r="DN63" s="77"/>
      <c r="DO63" s="77"/>
      <c r="DP63" s="77"/>
      <c r="DQ63" s="77"/>
      <c r="DR63" s="77"/>
      <c r="DS63" s="77"/>
      <c r="DT63" s="77"/>
      <c r="DU63" s="77"/>
      <c r="DV63" s="77"/>
      <c r="DW63" s="77"/>
      <c r="DX63" s="77"/>
      <c r="DY63" s="77"/>
      <c r="DZ63" s="77"/>
      <c r="EA63" s="77"/>
      <c r="EB63" s="77"/>
      <c r="EC63" s="77"/>
      <c r="ED63" s="77"/>
      <c r="EE63" s="77"/>
      <c r="EF63" s="77"/>
      <c r="EG63" s="77"/>
      <c r="EH63" s="77"/>
    </row>
    <row r="64" spans="1:138" ht="27" customHeight="1" x14ac:dyDescent="0.2">
      <c r="D64" s="136"/>
      <c r="E64" s="136"/>
      <c r="F64" s="136"/>
      <c r="Z64" s="77"/>
      <c r="AA64" s="77"/>
      <c r="AB64" s="77"/>
      <c r="AC64" s="77"/>
      <c r="AD64" s="77"/>
      <c r="AE64" s="77"/>
      <c r="AF64" s="77"/>
      <c r="AG64" s="77"/>
      <c r="AH64" s="77"/>
      <c r="AI64" s="77"/>
      <c r="AJ64" s="77"/>
      <c r="AK64" s="77"/>
      <c r="AL64" s="77"/>
      <c r="AM64" s="77"/>
      <c r="AN64" s="77"/>
      <c r="AO64" s="77"/>
      <c r="AP64" s="77"/>
      <c r="AQ64" s="77"/>
      <c r="AR64" s="77"/>
      <c r="AS64" s="77"/>
      <c r="AT64" s="77"/>
      <c r="AU64" s="77"/>
      <c r="AV64" s="77"/>
      <c r="AW64" s="77"/>
      <c r="AX64" s="77"/>
      <c r="AY64" s="77"/>
      <c r="AZ64" s="77"/>
      <c r="BA64" s="77"/>
      <c r="BB64" s="77"/>
      <c r="BC64" s="77"/>
      <c r="BD64" s="77"/>
      <c r="BE64" s="77"/>
      <c r="BF64" s="77"/>
      <c r="BG64" s="77"/>
      <c r="BH64" s="77"/>
      <c r="BI64" s="77"/>
      <c r="BJ64" s="77"/>
      <c r="BK64" s="77"/>
      <c r="BL64" s="77"/>
      <c r="BM64" s="77"/>
      <c r="BN64" s="77"/>
      <c r="BO64" s="77"/>
      <c r="BP64" s="77"/>
      <c r="BQ64" s="77"/>
      <c r="BR64" s="77"/>
      <c r="BS64" s="77"/>
      <c r="BT64" s="77"/>
      <c r="BU64" s="77"/>
      <c r="BV64" s="77"/>
      <c r="BW64" s="77"/>
      <c r="BX64" s="77"/>
      <c r="BY64" s="77"/>
      <c r="BZ64" s="77"/>
      <c r="CA64" s="77"/>
      <c r="CB64" s="77"/>
      <c r="CC64" s="77"/>
      <c r="CD64" s="77"/>
      <c r="CE64" s="77"/>
      <c r="CF64" s="77"/>
      <c r="CG64" s="77"/>
      <c r="CH64" s="77"/>
      <c r="CI64" s="77"/>
      <c r="CJ64" s="77"/>
      <c r="CK64" s="77"/>
      <c r="CL64" s="77"/>
      <c r="CM64" s="77"/>
      <c r="CN64" s="77"/>
      <c r="CO64" s="77"/>
      <c r="CP64" s="77"/>
      <c r="CQ64" s="77"/>
      <c r="CR64" s="77"/>
      <c r="CS64" s="77"/>
      <c r="CT64" s="77"/>
      <c r="CU64" s="77"/>
      <c r="CV64" s="77"/>
      <c r="CW64" s="77"/>
      <c r="CX64" s="77"/>
      <c r="CY64" s="77"/>
      <c r="CZ64" s="77"/>
      <c r="DA64" s="77"/>
      <c r="DB64" s="77"/>
      <c r="DC64" s="77"/>
      <c r="DD64" s="77"/>
      <c r="DE64" s="77"/>
      <c r="DF64" s="77"/>
      <c r="DG64" s="77"/>
      <c r="DH64" s="77"/>
      <c r="DI64" s="77"/>
      <c r="DJ64" s="77"/>
      <c r="DK64" s="77"/>
      <c r="DL64" s="77"/>
      <c r="DM64" s="77"/>
      <c r="DN64" s="77"/>
      <c r="DO64" s="77"/>
      <c r="DP64" s="77"/>
      <c r="DQ64" s="77"/>
      <c r="DR64" s="77"/>
      <c r="DS64" s="77"/>
      <c r="DT64" s="77"/>
      <c r="DU64" s="77"/>
      <c r="DV64" s="77"/>
      <c r="DW64" s="77"/>
      <c r="DX64" s="77"/>
      <c r="DY64" s="77"/>
      <c r="DZ64" s="77"/>
      <c r="EA64" s="77"/>
      <c r="EB64" s="77"/>
      <c r="EC64" s="77"/>
      <c r="ED64" s="77"/>
      <c r="EE64" s="77"/>
      <c r="EF64" s="77"/>
      <c r="EG64" s="77"/>
      <c r="EH64" s="77"/>
    </row>
    <row r="65" spans="2:138" ht="27" customHeight="1" x14ac:dyDescent="0.2">
      <c r="D65" s="136"/>
      <c r="E65" s="136"/>
      <c r="F65" s="136"/>
      <c r="Z65" s="77"/>
      <c r="AA65" s="77"/>
      <c r="AB65" s="77"/>
      <c r="AC65" s="77"/>
      <c r="AD65" s="77"/>
      <c r="AE65" s="77"/>
      <c r="AF65" s="77"/>
      <c r="AG65" s="77"/>
      <c r="AH65" s="77"/>
      <c r="AI65" s="77"/>
      <c r="AJ65" s="77"/>
      <c r="AK65" s="77"/>
      <c r="AL65" s="77"/>
      <c r="AM65" s="77"/>
      <c r="AN65" s="77"/>
      <c r="AO65" s="77"/>
      <c r="AP65" s="77"/>
      <c r="AQ65" s="77"/>
      <c r="AR65" s="77"/>
      <c r="AS65" s="77"/>
      <c r="AT65" s="77"/>
      <c r="AU65" s="77"/>
      <c r="AV65" s="77"/>
      <c r="AW65" s="77"/>
      <c r="AX65" s="77"/>
      <c r="AY65" s="77"/>
      <c r="AZ65" s="77"/>
      <c r="BA65" s="77"/>
      <c r="BB65" s="77"/>
      <c r="BC65" s="77"/>
      <c r="BD65" s="77"/>
      <c r="BE65" s="77"/>
      <c r="BF65" s="77"/>
      <c r="BG65" s="77"/>
      <c r="BH65" s="77"/>
      <c r="BI65" s="77"/>
      <c r="BJ65" s="77"/>
      <c r="BK65" s="77"/>
      <c r="BL65" s="77"/>
      <c r="BM65" s="77"/>
      <c r="BN65" s="77"/>
      <c r="BO65" s="77"/>
      <c r="BP65" s="77"/>
      <c r="BQ65" s="77"/>
      <c r="BR65" s="77"/>
      <c r="BS65" s="77"/>
      <c r="BT65" s="77"/>
      <c r="BU65" s="77"/>
      <c r="BV65" s="77"/>
      <c r="BW65" s="77"/>
      <c r="BX65" s="77"/>
      <c r="BY65" s="77"/>
      <c r="BZ65" s="77"/>
      <c r="CA65" s="77"/>
      <c r="CB65" s="77"/>
      <c r="CC65" s="77"/>
      <c r="CD65" s="77"/>
      <c r="CE65" s="77"/>
      <c r="CF65" s="77"/>
      <c r="CG65" s="77"/>
      <c r="CH65" s="77"/>
      <c r="CI65" s="77"/>
      <c r="CJ65" s="77"/>
      <c r="CK65" s="77"/>
      <c r="CL65" s="77"/>
      <c r="CM65" s="77"/>
      <c r="CN65" s="77"/>
      <c r="CO65" s="77"/>
      <c r="CP65" s="77"/>
      <c r="CQ65" s="77"/>
      <c r="CR65" s="77"/>
      <c r="CS65" s="77"/>
      <c r="CT65" s="77"/>
      <c r="CU65" s="77"/>
      <c r="CV65" s="77"/>
      <c r="CW65" s="77"/>
      <c r="CX65" s="77"/>
      <c r="CY65" s="77"/>
      <c r="CZ65" s="77"/>
      <c r="DA65" s="77"/>
      <c r="DB65" s="77"/>
      <c r="DC65" s="77"/>
      <c r="DD65" s="77"/>
      <c r="DE65" s="77"/>
      <c r="DF65" s="77"/>
      <c r="DG65" s="77"/>
      <c r="DH65" s="77"/>
      <c r="DI65" s="77"/>
      <c r="DJ65" s="77"/>
      <c r="DK65" s="77"/>
      <c r="DL65" s="77"/>
      <c r="DM65" s="77"/>
      <c r="DN65" s="77"/>
      <c r="DO65" s="77"/>
      <c r="DP65" s="77"/>
      <c r="DQ65" s="77"/>
      <c r="DR65" s="77"/>
      <c r="DS65" s="77"/>
      <c r="DT65" s="77"/>
      <c r="DU65" s="77"/>
      <c r="DV65" s="77"/>
      <c r="DW65" s="77"/>
      <c r="DX65" s="77"/>
      <c r="DY65" s="77"/>
      <c r="DZ65" s="77"/>
      <c r="EA65" s="77"/>
      <c r="EB65" s="77"/>
      <c r="EC65" s="77"/>
      <c r="ED65" s="77"/>
      <c r="EE65" s="77"/>
      <c r="EF65" s="77"/>
      <c r="EG65" s="77"/>
      <c r="EH65" s="77"/>
    </row>
    <row r="66" spans="2:138" ht="27" customHeight="1" x14ac:dyDescent="0.2">
      <c r="D66" s="136"/>
      <c r="E66" s="136"/>
      <c r="F66" s="136"/>
      <c r="Z66" s="77"/>
      <c r="AA66" s="77"/>
      <c r="AB66" s="77"/>
      <c r="AC66" s="77"/>
      <c r="AD66" s="77"/>
      <c r="AE66" s="77"/>
      <c r="AF66" s="77"/>
      <c r="AG66" s="77"/>
      <c r="AH66" s="77"/>
      <c r="AI66" s="77"/>
      <c r="AJ66" s="77"/>
      <c r="AK66" s="77"/>
      <c r="AL66" s="77"/>
      <c r="AM66" s="77"/>
      <c r="AN66" s="77"/>
      <c r="AO66" s="77"/>
      <c r="AP66" s="77"/>
      <c r="AQ66" s="77"/>
      <c r="AR66" s="77"/>
      <c r="AS66" s="77"/>
      <c r="AT66" s="77"/>
      <c r="AU66" s="77"/>
      <c r="AV66" s="77"/>
      <c r="AW66" s="77"/>
      <c r="AX66" s="77"/>
      <c r="AY66" s="77"/>
      <c r="AZ66" s="77"/>
      <c r="BA66" s="77"/>
      <c r="BB66" s="77"/>
      <c r="BC66" s="77"/>
      <c r="BD66" s="77"/>
      <c r="BE66" s="77"/>
      <c r="BF66" s="77"/>
      <c r="BG66" s="77"/>
      <c r="BH66" s="77"/>
      <c r="BI66" s="77"/>
      <c r="BJ66" s="77"/>
      <c r="BK66" s="77"/>
      <c r="BL66" s="77"/>
      <c r="BM66" s="77"/>
      <c r="BN66" s="77"/>
      <c r="BO66" s="77"/>
      <c r="BP66" s="77"/>
      <c r="BQ66" s="77"/>
      <c r="BR66" s="77"/>
      <c r="BS66" s="77"/>
      <c r="BT66" s="77"/>
      <c r="BU66" s="77"/>
      <c r="BV66" s="77"/>
      <c r="BW66" s="77"/>
      <c r="BX66" s="77"/>
      <c r="BY66" s="77"/>
      <c r="BZ66" s="77"/>
      <c r="CA66" s="77"/>
      <c r="CB66" s="77"/>
      <c r="CC66" s="77"/>
      <c r="CD66" s="77"/>
      <c r="CE66" s="77"/>
      <c r="CF66" s="77"/>
      <c r="CG66" s="77"/>
      <c r="CH66" s="77"/>
      <c r="CI66" s="77"/>
      <c r="CJ66" s="77"/>
      <c r="CK66" s="77"/>
      <c r="CL66" s="77"/>
      <c r="CM66" s="77"/>
      <c r="CN66" s="77"/>
      <c r="CO66" s="77"/>
      <c r="CP66" s="77"/>
      <c r="CQ66" s="77"/>
      <c r="CR66" s="77"/>
      <c r="CS66" s="77"/>
      <c r="CT66" s="77"/>
      <c r="CU66" s="77"/>
      <c r="CV66" s="77"/>
      <c r="CW66" s="77"/>
      <c r="CX66" s="77"/>
      <c r="CY66" s="77"/>
      <c r="CZ66" s="77"/>
      <c r="DA66" s="77"/>
      <c r="DB66" s="77"/>
      <c r="DC66" s="77"/>
      <c r="DD66" s="77"/>
      <c r="DE66" s="77"/>
      <c r="DF66" s="77"/>
      <c r="DG66" s="77"/>
      <c r="DH66" s="77"/>
      <c r="DI66" s="77"/>
      <c r="DJ66" s="77"/>
      <c r="DK66" s="77"/>
      <c r="DL66" s="77"/>
      <c r="DM66" s="77"/>
      <c r="DN66" s="77"/>
      <c r="DO66" s="77"/>
      <c r="DP66" s="77"/>
      <c r="DQ66" s="77"/>
      <c r="DR66" s="77"/>
      <c r="DS66" s="77"/>
      <c r="DT66" s="77"/>
      <c r="DU66" s="77"/>
      <c r="DV66" s="77"/>
      <c r="DW66" s="77"/>
      <c r="DX66" s="77"/>
      <c r="DY66" s="77"/>
      <c r="DZ66" s="77"/>
      <c r="EA66" s="77"/>
      <c r="EB66" s="77"/>
      <c r="EC66" s="77"/>
      <c r="ED66" s="77"/>
      <c r="EE66" s="77"/>
      <c r="EF66" s="77"/>
      <c r="EG66" s="77"/>
      <c r="EH66" s="77"/>
    </row>
    <row r="67" spans="2:138" ht="27" customHeight="1" x14ac:dyDescent="0.2">
      <c r="Z67" s="77"/>
      <c r="AA67" s="77"/>
      <c r="AB67" s="77"/>
      <c r="AC67" s="77"/>
      <c r="AD67" s="77"/>
      <c r="AE67" s="77"/>
      <c r="AF67" s="77"/>
      <c r="AG67" s="77"/>
      <c r="AH67" s="77"/>
      <c r="AI67" s="77"/>
      <c r="AJ67" s="77"/>
      <c r="AK67" s="77"/>
      <c r="AL67" s="77"/>
      <c r="AM67" s="77"/>
      <c r="AN67" s="77"/>
      <c r="AO67" s="77"/>
      <c r="AP67" s="77"/>
      <c r="AQ67" s="77"/>
      <c r="AR67" s="77"/>
      <c r="AS67" s="77"/>
      <c r="AT67" s="77"/>
      <c r="AU67" s="77"/>
      <c r="AV67" s="77"/>
      <c r="AW67" s="77"/>
      <c r="AX67" s="77"/>
      <c r="AY67" s="77"/>
      <c r="AZ67" s="77"/>
      <c r="BA67" s="77"/>
      <c r="BB67" s="77"/>
      <c r="BC67" s="77"/>
      <c r="BD67" s="77"/>
      <c r="BE67" s="77"/>
      <c r="BF67" s="77"/>
      <c r="BG67" s="77"/>
      <c r="BH67" s="77"/>
      <c r="BI67" s="77"/>
      <c r="BJ67" s="77"/>
      <c r="BK67" s="77"/>
      <c r="BL67" s="77"/>
      <c r="BM67" s="77"/>
      <c r="BN67" s="77"/>
      <c r="BO67" s="77"/>
      <c r="BP67" s="77"/>
      <c r="BQ67" s="77"/>
      <c r="BR67" s="77"/>
      <c r="BS67" s="77"/>
      <c r="BT67" s="77"/>
      <c r="BU67" s="77"/>
      <c r="BV67" s="77"/>
      <c r="BW67" s="77"/>
      <c r="BX67" s="77"/>
      <c r="BY67" s="77"/>
      <c r="BZ67" s="77"/>
      <c r="CA67" s="77"/>
      <c r="CB67" s="77"/>
      <c r="CC67" s="77"/>
      <c r="CD67" s="77"/>
      <c r="CE67" s="77"/>
      <c r="CF67" s="77"/>
      <c r="CG67" s="77"/>
      <c r="CH67" s="77"/>
      <c r="CI67" s="77"/>
      <c r="CJ67" s="77"/>
      <c r="CK67" s="77"/>
      <c r="CL67" s="77"/>
      <c r="CM67" s="77"/>
      <c r="CN67" s="77"/>
      <c r="CO67" s="77"/>
      <c r="CP67" s="77"/>
      <c r="CQ67" s="77"/>
      <c r="CR67" s="77"/>
      <c r="CS67" s="77"/>
      <c r="CT67" s="77"/>
      <c r="CU67" s="77"/>
      <c r="CV67" s="77"/>
      <c r="CW67" s="77"/>
      <c r="CX67" s="77"/>
      <c r="CY67" s="77"/>
      <c r="CZ67" s="77"/>
      <c r="DA67" s="77"/>
      <c r="DB67" s="77"/>
      <c r="DC67" s="77"/>
      <c r="DD67" s="77"/>
      <c r="DE67" s="77"/>
      <c r="DF67" s="77"/>
      <c r="DG67" s="77"/>
      <c r="DH67" s="77"/>
      <c r="DI67" s="77"/>
      <c r="DJ67" s="77"/>
      <c r="DK67" s="77"/>
      <c r="DL67" s="77"/>
      <c r="DM67" s="77"/>
      <c r="DN67" s="77"/>
      <c r="DO67" s="77"/>
      <c r="DP67" s="77"/>
      <c r="DQ67" s="77"/>
      <c r="DR67" s="77"/>
      <c r="DS67" s="77"/>
      <c r="DT67" s="77"/>
      <c r="DU67" s="77"/>
      <c r="DV67" s="77"/>
      <c r="DW67" s="77"/>
      <c r="DX67" s="77"/>
      <c r="DY67" s="77"/>
      <c r="DZ67" s="77"/>
      <c r="EA67" s="77"/>
      <c r="EB67" s="77"/>
      <c r="EC67" s="77"/>
      <c r="ED67" s="77"/>
      <c r="EE67" s="77"/>
      <c r="EF67" s="77"/>
      <c r="EG67" s="77"/>
      <c r="EH67" s="77"/>
    </row>
    <row r="68" spans="2:138" ht="27" customHeight="1" x14ac:dyDescent="0.2">
      <c r="Z68" s="77"/>
      <c r="AA68" s="77"/>
      <c r="AB68" s="77"/>
      <c r="AC68" s="77"/>
      <c r="AD68" s="77"/>
      <c r="AE68" s="77"/>
      <c r="AF68" s="77"/>
      <c r="AG68" s="77"/>
      <c r="AH68" s="77"/>
      <c r="AI68" s="77"/>
      <c r="AJ68" s="77"/>
      <c r="AK68" s="77"/>
      <c r="AL68" s="77"/>
      <c r="AM68" s="77"/>
      <c r="AN68" s="77"/>
      <c r="AO68" s="77"/>
      <c r="AP68" s="77"/>
      <c r="AQ68" s="77"/>
      <c r="AR68" s="77"/>
      <c r="AS68" s="77"/>
      <c r="AT68" s="77"/>
      <c r="AU68" s="77"/>
      <c r="AV68" s="77"/>
      <c r="AW68" s="77"/>
      <c r="AX68" s="77"/>
      <c r="AY68" s="77"/>
      <c r="AZ68" s="77"/>
      <c r="BA68" s="77"/>
      <c r="BB68" s="77"/>
      <c r="BC68" s="77"/>
      <c r="BD68" s="77"/>
      <c r="BE68" s="77"/>
      <c r="BF68" s="77"/>
      <c r="BG68" s="77"/>
      <c r="BH68" s="77"/>
      <c r="BI68" s="77"/>
      <c r="BJ68" s="77"/>
      <c r="BK68" s="77"/>
      <c r="BL68" s="77"/>
      <c r="BM68" s="77"/>
      <c r="BN68" s="77"/>
      <c r="BO68" s="77"/>
      <c r="BP68" s="77"/>
      <c r="BQ68" s="77"/>
      <c r="BR68" s="77"/>
      <c r="BS68" s="77"/>
      <c r="BT68" s="77"/>
      <c r="BU68" s="77"/>
      <c r="BV68" s="77"/>
      <c r="BW68" s="77"/>
      <c r="BX68" s="77"/>
      <c r="BY68" s="77"/>
      <c r="BZ68" s="77"/>
      <c r="CA68" s="77"/>
      <c r="CB68" s="77"/>
      <c r="CC68" s="77"/>
      <c r="CD68" s="77"/>
      <c r="CE68" s="77"/>
      <c r="CF68" s="77"/>
      <c r="CG68" s="77"/>
      <c r="CH68" s="77"/>
      <c r="CI68" s="77"/>
      <c r="CJ68" s="77"/>
      <c r="CK68" s="77"/>
      <c r="CL68" s="77"/>
      <c r="CM68" s="77"/>
      <c r="CN68" s="77"/>
      <c r="CO68" s="77"/>
      <c r="CP68" s="77"/>
      <c r="CQ68" s="77"/>
      <c r="CR68" s="77"/>
      <c r="CS68" s="77"/>
      <c r="CT68" s="77"/>
      <c r="CU68" s="77"/>
      <c r="CV68" s="77"/>
      <c r="CW68" s="77"/>
      <c r="CX68" s="77"/>
      <c r="CY68" s="77"/>
      <c r="CZ68" s="77"/>
      <c r="DA68" s="77"/>
      <c r="DB68" s="77"/>
      <c r="DC68" s="77"/>
      <c r="DD68" s="77"/>
      <c r="DE68" s="77"/>
      <c r="DF68" s="77"/>
      <c r="DG68" s="77"/>
      <c r="DH68" s="77"/>
      <c r="DI68" s="77"/>
      <c r="DJ68" s="77"/>
      <c r="DK68" s="77"/>
      <c r="DL68" s="77"/>
      <c r="DM68" s="77"/>
      <c r="DN68" s="77"/>
      <c r="DO68" s="77"/>
      <c r="DP68" s="77"/>
      <c r="DQ68" s="77"/>
      <c r="DR68" s="77"/>
      <c r="DS68" s="77"/>
      <c r="DT68" s="77"/>
      <c r="DU68" s="77"/>
      <c r="DV68" s="77"/>
      <c r="DW68" s="77"/>
      <c r="DX68" s="77"/>
      <c r="DY68" s="77"/>
      <c r="DZ68" s="77"/>
      <c r="EA68" s="77"/>
      <c r="EB68" s="77"/>
      <c r="EC68" s="77"/>
      <c r="ED68" s="77"/>
      <c r="EE68" s="77"/>
      <c r="EF68" s="77"/>
      <c r="EG68" s="77"/>
      <c r="EH68" s="77"/>
    </row>
    <row r="69" spans="2:138" ht="27" customHeight="1" x14ac:dyDescent="0.2">
      <c r="Z69" s="77"/>
      <c r="AA69" s="77"/>
      <c r="AB69" s="77"/>
      <c r="AC69" s="77"/>
      <c r="AD69" s="77"/>
      <c r="AE69" s="77"/>
      <c r="AF69" s="77"/>
      <c r="AG69" s="77"/>
      <c r="AH69" s="77"/>
      <c r="AI69" s="77"/>
      <c r="AJ69" s="77"/>
      <c r="AK69" s="77"/>
      <c r="AL69" s="77"/>
      <c r="AM69" s="77"/>
      <c r="AN69" s="77"/>
      <c r="AO69" s="77"/>
      <c r="AP69" s="77"/>
      <c r="AQ69" s="77"/>
      <c r="AR69" s="77"/>
      <c r="AS69" s="77"/>
      <c r="AT69" s="77"/>
      <c r="AU69" s="77"/>
      <c r="AV69" s="77"/>
      <c r="AW69" s="77"/>
      <c r="AX69" s="77"/>
      <c r="AY69" s="77"/>
      <c r="AZ69" s="77"/>
      <c r="BA69" s="77"/>
      <c r="BB69" s="77"/>
      <c r="BC69" s="77"/>
      <c r="BD69" s="77"/>
      <c r="BE69" s="77"/>
      <c r="BF69" s="77"/>
      <c r="BG69" s="77"/>
      <c r="BH69" s="77"/>
      <c r="BI69" s="77"/>
      <c r="BJ69" s="77"/>
      <c r="BK69" s="77"/>
      <c r="BL69" s="77"/>
      <c r="BM69" s="77"/>
      <c r="BN69" s="77"/>
      <c r="BO69" s="77"/>
      <c r="BP69" s="77"/>
      <c r="BQ69" s="77"/>
      <c r="BR69" s="77"/>
      <c r="BS69" s="77"/>
      <c r="BT69" s="77"/>
      <c r="BU69" s="77"/>
      <c r="BV69" s="77"/>
      <c r="BW69" s="77"/>
      <c r="BX69" s="77"/>
      <c r="BY69" s="77"/>
      <c r="BZ69" s="77"/>
      <c r="CA69" s="77"/>
      <c r="CB69" s="77"/>
      <c r="CC69" s="77"/>
      <c r="CD69" s="77"/>
      <c r="CE69" s="77"/>
      <c r="CF69" s="77"/>
      <c r="CG69" s="77"/>
      <c r="CH69" s="77"/>
      <c r="CI69" s="77"/>
      <c r="CJ69" s="77"/>
      <c r="CK69" s="77"/>
      <c r="CL69" s="77"/>
      <c r="CM69" s="77"/>
      <c r="CN69" s="77"/>
      <c r="CO69" s="77"/>
      <c r="CP69" s="77"/>
      <c r="CQ69" s="77"/>
      <c r="CR69" s="77"/>
      <c r="CS69" s="77"/>
      <c r="CT69" s="77"/>
      <c r="CU69" s="77"/>
      <c r="CV69" s="77"/>
      <c r="CW69" s="77"/>
      <c r="CX69" s="77"/>
      <c r="CY69" s="77"/>
      <c r="CZ69" s="77"/>
      <c r="DA69" s="77"/>
      <c r="DB69" s="77"/>
      <c r="DC69" s="77"/>
      <c r="DD69" s="77"/>
      <c r="DE69" s="77"/>
      <c r="DF69" s="77"/>
      <c r="DG69" s="77"/>
      <c r="DH69" s="77"/>
      <c r="DI69" s="77"/>
      <c r="DJ69" s="77"/>
      <c r="DK69" s="77"/>
      <c r="DL69" s="77"/>
      <c r="DM69" s="77"/>
      <c r="DN69" s="77"/>
      <c r="DO69" s="77"/>
      <c r="DP69" s="77"/>
      <c r="DQ69" s="77"/>
      <c r="DR69" s="77"/>
      <c r="DS69" s="77"/>
      <c r="DT69" s="77"/>
      <c r="DU69" s="77"/>
      <c r="DV69" s="77"/>
      <c r="DW69" s="77"/>
      <c r="DX69" s="77"/>
      <c r="DY69" s="77"/>
      <c r="DZ69" s="77"/>
      <c r="EA69" s="77"/>
      <c r="EB69" s="77"/>
      <c r="EC69" s="77"/>
      <c r="ED69" s="77"/>
      <c r="EE69" s="77"/>
      <c r="EF69" s="77"/>
      <c r="EG69" s="77"/>
      <c r="EH69" s="77"/>
    </row>
    <row r="70" spans="2:138" ht="27" customHeight="1" x14ac:dyDescent="0.2">
      <c r="B70" s="36" t="s">
        <v>103</v>
      </c>
      <c r="D70" s="136"/>
      <c r="E70" s="136"/>
      <c r="F70" s="136"/>
      <c r="L70" s="36" t="s">
        <v>102</v>
      </c>
      <c r="N70" s="136"/>
      <c r="O70" s="136"/>
      <c r="P70" s="136"/>
      <c r="Z70" s="36" t="s">
        <v>101</v>
      </c>
      <c r="AA70" s="77"/>
      <c r="AB70" s="77"/>
      <c r="AC70" s="77"/>
      <c r="AD70" s="77"/>
      <c r="AE70" s="77"/>
      <c r="AF70" s="77"/>
      <c r="AG70" s="77"/>
      <c r="AH70" s="77"/>
      <c r="AI70" s="77"/>
      <c r="AJ70" s="77"/>
      <c r="AK70" s="77"/>
      <c r="AL70" s="77"/>
      <c r="AM70" s="77"/>
      <c r="AN70" s="77"/>
      <c r="AO70" s="77"/>
      <c r="AP70" s="77"/>
      <c r="AQ70" s="77"/>
      <c r="AR70" s="77"/>
      <c r="AS70" s="77"/>
      <c r="AT70" s="77"/>
      <c r="AU70" s="77"/>
      <c r="AV70" s="77"/>
      <c r="AW70" s="77"/>
      <c r="AX70" s="77"/>
      <c r="AY70" s="77"/>
      <c r="AZ70" s="77"/>
      <c r="BA70" s="77"/>
      <c r="BB70" s="77"/>
      <c r="BC70" s="77"/>
      <c r="BD70" s="77"/>
      <c r="BE70" s="77"/>
      <c r="BF70" s="77"/>
      <c r="BG70" s="77"/>
      <c r="BH70" s="77"/>
      <c r="BI70" s="77"/>
      <c r="BJ70" s="77"/>
      <c r="BK70" s="77"/>
      <c r="BL70" s="77"/>
      <c r="BM70" s="77"/>
      <c r="BN70" s="77"/>
      <c r="BO70" s="77"/>
      <c r="BP70" s="77"/>
      <c r="BQ70" s="77"/>
      <c r="BR70" s="77"/>
      <c r="BS70" s="77"/>
      <c r="BT70" s="77"/>
      <c r="BU70" s="77"/>
      <c r="BV70" s="77"/>
      <c r="BW70" s="77"/>
      <c r="BX70" s="77"/>
      <c r="BY70" s="77"/>
      <c r="BZ70" s="77"/>
      <c r="CA70" s="77"/>
      <c r="CB70" s="77"/>
      <c r="CC70" s="77"/>
      <c r="CD70" s="77"/>
      <c r="CE70" s="77"/>
      <c r="CF70" s="77"/>
      <c r="CG70" s="77"/>
      <c r="CH70" s="77"/>
      <c r="CI70" s="77"/>
      <c r="CJ70" s="77"/>
      <c r="CK70" s="77"/>
      <c r="CL70" s="77"/>
      <c r="CM70" s="77"/>
      <c r="CN70" s="77"/>
      <c r="CO70" s="77"/>
      <c r="CP70" s="77"/>
      <c r="CQ70" s="77"/>
      <c r="CR70" s="77"/>
      <c r="CS70" s="77"/>
      <c r="CT70" s="77"/>
      <c r="CU70" s="77"/>
      <c r="CV70" s="77"/>
      <c r="CW70" s="77"/>
      <c r="CX70" s="77"/>
      <c r="CY70" s="77"/>
      <c r="CZ70" s="77"/>
      <c r="DA70" s="77"/>
      <c r="DB70" s="77"/>
      <c r="DC70" s="77"/>
      <c r="DD70" s="77"/>
      <c r="DE70" s="77"/>
      <c r="DF70" s="77"/>
      <c r="DG70" s="77"/>
      <c r="DH70" s="77"/>
      <c r="DI70" s="77"/>
      <c r="DJ70" s="77"/>
      <c r="DK70" s="77"/>
      <c r="DL70" s="77"/>
      <c r="DM70" s="77"/>
      <c r="DN70" s="77"/>
      <c r="DO70" s="77"/>
      <c r="DP70" s="77"/>
      <c r="DQ70" s="77"/>
      <c r="DR70" s="77"/>
      <c r="DS70" s="77"/>
      <c r="DT70" s="77"/>
      <c r="DU70" s="77"/>
      <c r="DV70" s="77"/>
      <c r="DW70" s="77"/>
      <c r="DX70" s="77"/>
      <c r="DY70" s="77"/>
      <c r="DZ70" s="77"/>
      <c r="EA70" s="77"/>
      <c r="EB70" s="77"/>
      <c r="EC70" s="77"/>
      <c r="ED70" s="77"/>
      <c r="EE70" s="77"/>
      <c r="EF70" s="77"/>
      <c r="EG70" s="77"/>
      <c r="EH70" s="77"/>
    </row>
    <row r="71" spans="2:138" ht="27" customHeight="1" x14ac:dyDescent="0.2">
      <c r="B71" s="32"/>
      <c r="C71" s="37"/>
      <c r="D71" s="44" t="s">
        <v>40</v>
      </c>
      <c r="E71" s="44" t="s">
        <v>41</v>
      </c>
      <c r="F71" s="44" t="s">
        <v>42</v>
      </c>
      <c r="L71" s="32"/>
      <c r="M71" s="37"/>
      <c r="N71" s="44" t="s">
        <v>100</v>
      </c>
      <c r="O71" s="44" t="s">
        <v>41</v>
      </c>
      <c r="P71" s="44" t="s">
        <v>42</v>
      </c>
      <c r="Z71" s="32"/>
      <c r="AA71" s="37"/>
      <c r="AB71" s="41" t="s">
        <v>40</v>
      </c>
      <c r="AC71" s="41" t="s">
        <v>99</v>
      </c>
      <c r="AD71" s="41" t="s">
        <v>98</v>
      </c>
      <c r="AE71" s="41" t="s">
        <v>97</v>
      </c>
      <c r="AF71" s="41" t="s">
        <v>96</v>
      </c>
      <c r="AG71" s="41" t="s">
        <v>95</v>
      </c>
      <c r="AH71" s="77"/>
      <c r="AI71" s="77"/>
      <c r="AJ71" s="77"/>
      <c r="AK71" s="77"/>
      <c r="AL71" s="77"/>
      <c r="AM71" s="77"/>
      <c r="AN71" s="77"/>
      <c r="AO71" s="77"/>
      <c r="AP71" s="77"/>
      <c r="AQ71" s="77"/>
      <c r="AR71" s="77"/>
      <c r="AS71" s="77"/>
      <c r="AT71" s="77"/>
      <c r="AU71" s="77"/>
      <c r="AV71" s="77"/>
      <c r="AW71" s="77"/>
      <c r="AX71" s="77"/>
      <c r="AY71" s="77"/>
      <c r="AZ71" s="77"/>
      <c r="BA71" s="77"/>
      <c r="BB71" s="77"/>
      <c r="BC71" s="77"/>
      <c r="BD71" s="77"/>
      <c r="BE71" s="77"/>
      <c r="BF71" s="77"/>
      <c r="BG71" s="77"/>
      <c r="BH71" s="77"/>
      <c r="BI71" s="77"/>
      <c r="BJ71" s="77"/>
      <c r="BK71" s="77"/>
      <c r="BL71" s="77"/>
      <c r="BM71" s="77"/>
      <c r="BN71" s="77"/>
      <c r="BO71" s="77"/>
      <c r="BP71" s="77"/>
      <c r="BQ71" s="77"/>
      <c r="BR71" s="77"/>
      <c r="BS71" s="77"/>
      <c r="BT71" s="77"/>
      <c r="BU71" s="77"/>
      <c r="BV71" s="77"/>
      <c r="BW71" s="77"/>
      <c r="BX71" s="77"/>
      <c r="BY71" s="77"/>
      <c r="BZ71" s="77"/>
      <c r="CA71" s="77"/>
      <c r="CB71" s="77"/>
      <c r="CC71" s="77"/>
      <c r="CD71" s="77"/>
      <c r="CE71" s="77"/>
      <c r="CF71" s="77"/>
      <c r="CG71" s="77"/>
      <c r="CH71" s="77"/>
      <c r="CI71" s="77"/>
      <c r="CJ71" s="77"/>
      <c r="CK71" s="77"/>
      <c r="CL71" s="77"/>
      <c r="CM71" s="77"/>
      <c r="CN71" s="77"/>
      <c r="CO71" s="77"/>
      <c r="CP71" s="77"/>
      <c r="CQ71" s="77"/>
      <c r="CR71" s="77"/>
      <c r="CS71" s="77"/>
      <c r="CT71" s="77"/>
      <c r="CU71" s="77"/>
      <c r="CV71" s="77"/>
      <c r="CW71" s="77"/>
      <c r="CX71" s="77"/>
      <c r="CY71" s="77"/>
      <c r="CZ71" s="77"/>
      <c r="DA71" s="77"/>
      <c r="DB71" s="77"/>
      <c r="DC71" s="77"/>
      <c r="DD71" s="77"/>
      <c r="DE71" s="77"/>
      <c r="DF71" s="77"/>
      <c r="DG71" s="77"/>
      <c r="DH71" s="77"/>
      <c r="DI71" s="77"/>
      <c r="DJ71" s="77"/>
      <c r="DK71" s="77"/>
      <c r="DL71" s="77"/>
      <c r="DM71" s="77"/>
      <c r="DN71" s="77"/>
      <c r="DO71" s="77"/>
      <c r="DP71" s="77"/>
      <c r="DQ71" s="77"/>
      <c r="DR71" s="77"/>
      <c r="DS71" s="77"/>
      <c r="DT71" s="77"/>
      <c r="DU71" s="77"/>
      <c r="DV71" s="77"/>
      <c r="DW71" s="77"/>
      <c r="DX71" s="77"/>
      <c r="DY71" s="77"/>
      <c r="DZ71" s="77"/>
      <c r="EA71" s="77"/>
      <c r="EB71" s="77"/>
      <c r="EC71" s="77"/>
      <c r="ED71" s="77"/>
      <c r="EE71" s="77"/>
      <c r="EF71" s="77"/>
      <c r="EG71" s="77"/>
      <c r="EH71" s="77"/>
    </row>
    <row r="72" spans="2:138" ht="27" customHeight="1" x14ac:dyDescent="0.2">
      <c r="B72" s="26">
        <v>20</v>
      </c>
      <c r="C72" s="23" t="s">
        <v>94</v>
      </c>
      <c r="D72" s="27"/>
      <c r="E72" s="27"/>
      <c r="F72" s="27">
        <f>E34</f>
        <v>36114000</v>
      </c>
      <c r="L72" s="26">
        <v>20</v>
      </c>
      <c r="M72" s="23" t="s">
        <v>81</v>
      </c>
      <c r="N72" s="27"/>
      <c r="O72" s="27"/>
      <c r="P72" s="27">
        <f>E34*E20/100</f>
        <v>3773913</v>
      </c>
      <c r="Z72" s="26">
        <v>20</v>
      </c>
      <c r="AA72" s="23" t="s">
        <v>94</v>
      </c>
      <c r="AB72" s="27"/>
      <c r="AC72" s="27"/>
      <c r="AD72" s="27"/>
      <c r="AE72" s="27"/>
      <c r="AF72" s="27">
        <f>F72</f>
        <v>36114000</v>
      </c>
      <c r="AG72" s="27">
        <f>P72</f>
        <v>3773913</v>
      </c>
      <c r="AH72" s="77"/>
      <c r="AI72" s="77"/>
      <c r="AJ72" s="77"/>
      <c r="AK72" s="77"/>
      <c r="AL72" s="77"/>
      <c r="AM72" s="77"/>
      <c r="AN72" s="77"/>
      <c r="AO72" s="77"/>
      <c r="AP72" s="77"/>
      <c r="AQ72" s="77"/>
      <c r="AR72" s="77"/>
      <c r="AS72" s="77"/>
      <c r="AT72" s="77"/>
      <c r="AU72" s="77"/>
      <c r="AV72" s="77"/>
      <c r="AW72" s="77"/>
      <c r="AX72" s="77"/>
      <c r="AY72" s="77"/>
      <c r="AZ72" s="77"/>
      <c r="BA72" s="77"/>
      <c r="BB72" s="77"/>
      <c r="BC72" s="77"/>
      <c r="BD72" s="77"/>
      <c r="BE72" s="77"/>
      <c r="BF72" s="77"/>
      <c r="BG72" s="77"/>
      <c r="BH72" s="77"/>
      <c r="BI72" s="77"/>
      <c r="BJ72" s="77"/>
      <c r="BK72" s="77"/>
      <c r="BL72" s="77"/>
      <c r="BM72" s="77"/>
      <c r="BN72" s="77"/>
      <c r="BO72" s="77"/>
      <c r="BP72" s="77"/>
      <c r="BQ72" s="77"/>
      <c r="BR72" s="77"/>
      <c r="BS72" s="77"/>
      <c r="BT72" s="77"/>
      <c r="BU72" s="77"/>
      <c r="BV72" s="77"/>
      <c r="BW72" s="77"/>
      <c r="BX72" s="77"/>
      <c r="BY72" s="77"/>
      <c r="BZ72" s="77"/>
      <c r="CA72" s="77"/>
      <c r="CB72" s="77"/>
      <c r="CC72" s="77"/>
      <c r="CD72" s="77"/>
      <c r="CE72" s="77"/>
      <c r="CF72" s="77"/>
      <c r="CG72" s="77"/>
      <c r="CH72" s="77"/>
      <c r="CI72" s="77"/>
      <c r="CJ72" s="77"/>
      <c r="CK72" s="77"/>
      <c r="CL72" s="77"/>
      <c r="CM72" s="77"/>
      <c r="CN72" s="77"/>
      <c r="CO72" s="77"/>
      <c r="CP72" s="77"/>
      <c r="CQ72" s="77"/>
      <c r="CR72" s="77"/>
      <c r="CS72" s="77"/>
      <c r="CT72" s="77"/>
      <c r="CU72" s="77"/>
      <c r="CV72" s="77"/>
      <c r="CW72" s="77"/>
      <c r="CX72" s="77"/>
      <c r="CY72" s="77"/>
      <c r="CZ72" s="77"/>
      <c r="DA72" s="77"/>
      <c r="DB72" s="77"/>
      <c r="DC72" s="77"/>
      <c r="DD72" s="77"/>
      <c r="DE72" s="77"/>
      <c r="DF72" s="77"/>
      <c r="DG72" s="77"/>
      <c r="DH72" s="77"/>
      <c r="DI72" s="77"/>
      <c r="DJ72" s="77"/>
      <c r="DK72" s="77"/>
      <c r="DL72" s="77"/>
      <c r="DM72" s="77"/>
      <c r="DN72" s="77"/>
      <c r="DO72" s="77"/>
      <c r="DP72" s="77"/>
      <c r="DQ72" s="77"/>
      <c r="DR72" s="77"/>
      <c r="DS72" s="77"/>
      <c r="DT72" s="77"/>
      <c r="DU72" s="77"/>
      <c r="DV72" s="77"/>
      <c r="DW72" s="77"/>
      <c r="DX72" s="77"/>
      <c r="DY72" s="77"/>
      <c r="DZ72" s="77"/>
      <c r="EA72" s="77"/>
      <c r="EB72" s="77"/>
      <c r="EC72" s="77"/>
      <c r="ED72" s="77"/>
      <c r="EE72" s="77"/>
      <c r="EF72" s="77"/>
      <c r="EG72" s="77"/>
      <c r="EH72" s="77"/>
    </row>
    <row r="73" spans="2:138" ht="27" customHeight="1" x14ac:dyDescent="0.2">
      <c r="B73" s="26">
        <v>21</v>
      </c>
      <c r="C73" s="23" t="s">
        <v>92</v>
      </c>
      <c r="D73" s="27">
        <f>F72-E73</f>
        <v>17334720</v>
      </c>
      <c r="E73" s="27">
        <f>E35</f>
        <v>18779280</v>
      </c>
      <c r="F73" s="27"/>
      <c r="L73" s="26">
        <v>21</v>
      </c>
      <c r="M73" s="23" t="s">
        <v>92</v>
      </c>
      <c r="N73" s="27">
        <f>P72-O73</f>
        <v>1811478.24</v>
      </c>
      <c r="O73" s="27">
        <f>E35*E20/100</f>
        <v>1962434.76</v>
      </c>
      <c r="P73" s="27"/>
      <c r="Z73" s="26">
        <v>21</v>
      </c>
      <c r="AA73" s="23" t="s">
        <v>92</v>
      </c>
      <c r="AB73" s="27">
        <f>AG72+AF72-AE73-AD73</f>
        <v>19146198.240000002</v>
      </c>
      <c r="AC73" s="27"/>
      <c r="AD73" s="27">
        <f>E73</f>
        <v>18779280</v>
      </c>
      <c r="AE73" s="27">
        <f>O73</f>
        <v>1962434.76</v>
      </c>
      <c r="AF73" s="27"/>
      <c r="AG73" s="27"/>
      <c r="AH73" s="77"/>
      <c r="AI73" s="77"/>
      <c r="AJ73" s="77"/>
      <c r="AK73" s="77"/>
      <c r="AL73" s="77"/>
      <c r="AM73" s="77"/>
      <c r="AN73" s="77"/>
      <c r="AO73" s="77"/>
      <c r="AP73" s="77"/>
      <c r="AQ73" s="77"/>
      <c r="AR73" s="77"/>
      <c r="AS73" s="77"/>
      <c r="AT73" s="77"/>
      <c r="AU73" s="77"/>
      <c r="AV73" s="77"/>
      <c r="AW73" s="77"/>
      <c r="AX73" s="77"/>
      <c r="AY73" s="77"/>
      <c r="AZ73" s="77"/>
      <c r="BA73" s="77"/>
      <c r="BB73" s="77"/>
      <c r="BC73" s="77"/>
      <c r="BD73" s="77"/>
      <c r="BE73" s="77"/>
      <c r="BF73" s="77"/>
      <c r="BG73" s="77"/>
      <c r="BH73" s="77"/>
      <c r="BI73" s="77"/>
      <c r="BJ73" s="77"/>
      <c r="BK73" s="77"/>
      <c r="BL73" s="77"/>
      <c r="BM73" s="77"/>
      <c r="BN73" s="77"/>
      <c r="BO73" s="77"/>
      <c r="BP73" s="77"/>
      <c r="BQ73" s="77"/>
      <c r="BR73" s="77"/>
      <c r="BS73" s="77"/>
      <c r="BT73" s="77"/>
      <c r="BU73" s="77"/>
      <c r="BV73" s="77"/>
      <c r="BW73" s="77"/>
      <c r="BX73" s="77"/>
      <c r="BY73" s="77"/>
      <c r="BZ73" s="77"/>
      <c r="CA73" s="77"/>
      <c r="CB73" s="77"/>
      <c r="CC73" s="77"/>
      <c r="CD73" s="77"/>
      <c r="CE73" s="77"/>
      <c r="CF73" s="77"/>
      <c r="CG73" s="77"/>
      <c r="CH73" s="77"/>
      <c r="CI73" s="77"/>
      <c r="CJ73" s="77"/>
      <c r="CK73" s="77"/>
      <c r="CL73" s="77"/>
      <c r="CM73" s="77"/>
      <c r="CN73" s="77"/>
      <c r="CO73" s="77"/>
      <c r="CP73" s="77"/>
      <c r="CQ73" s="77"/>
      <c r="CR73" s="77"/>
      <c r="CS73" s="77"/>
      <c r="CT73" s="77"/>
      <c r="CU73" s="77"/>
      <c r="CV73" s="77"/>
      <c r="CW73" s="77"/>
      <c r="CX73" s="77"/>
      <c r="CY73" s="77"/>
      <c r="CZ73" s="77"/>
      <c r="DA73" s="77"/>
      <c r="DB73" s="77"/>
      <c r="DC73" s="77"/>
      <c r="DD73" s="77"/>
      <c r="DE73" s="77"/>
      <c r="DF73" s="77"/>
      <c r="DG73" s="77"/>
      <c r="DH73" s="77"/>
      <c r="DI73" s="77"/>
      <c r="DJ73" s="77"/>
      <c r="DK73" s="77"/>
      <c r="DL73" s="77"/>
      <c r="DM73" s="77"/>
      <c r="DN73" s="77"/>
      <c r="DO73" s="77"/>
      <c r="DP73" s="77"/>
      <c r="DQ73" s="77"/>
      <c r="DR73" s="77"/>
      <c r="DS73" s="77"/>
      <c r="DT73" s="77"/>
      <c r="DU73" s="77"/>
      <c r="DV73" s="77"/>
      <c r="DW73" s="77"/>
      <c r="DX73" s="77"/>
      <c r="DY73" s="77"/>
      <c r="DZ73" s="77"/>
      <c r="EA73" s="77"/>
      <c r="EB73" s="77"/>
      <c r="EC73" s="77"/>
      <c r="ED73" s="77"/>
      <c r="EE73" s="77"/>
      <c r="EF73" s="77"/>
      <c r="EG73" s="77"/>
      <c r="EH73" s="77"/>
    </row>
    <row r="74" spans="2:138" ht="27" customHeight="1" x14ac:dyDescent="0.2">
      <c r="B74" s="26">
        <v>22</v>
      </c>
      <c r="C74" s="23" t="s">
        <v>91</v>
      </c>
      <c r="D74" s="27"/>
      <c r="E74" s="27"/>
      <c r="F74" s="27">
        <f>D73</f>
        <v>17334720</v>
      </c>
      <c r="L74" s="26">
        <v>22</v>
      </c>
      <c r="M74" s="133" t="s">
        <v>91</v>
      </c>
      <c r="N74" s="132"/>
      <c r="O74" s="132"/>
      <c r="P74" s="71">
        <f>N73</f>
        <v>1811478.24</v>
      </c>
      <c r="Z74" s="26">
        <v>22</v>
      </c>
      <c r="AA74" s="23" t="s">
        <v>91</v>
      </c>
      <c r="AB74" s="27"/>
      <c r="AC74" s="27"/>
      <c r="AD74" s="27"/>
      <c r="AE74" s="27"/>
      <c r="AF74" s="27">
        <f>F74</f>
        <v>17334720</v>
      </c>
      <c r="AG74" s="27">
        <f>P74</f>
        <v>1811478.24</v>
      </c>
      <c r="AH74" s="77"/>
      <c r="AI74" s="77"/>
      <c r="AJ74" s="77"/>
      <c r="AK74" s="77"/>
      <c r="AL74" s="77"/>
      <c r="AM74" s="77"/>
      <c r="AN74" s="77"/>
      <c r="AO74" s="77"/>
      <c r="AP74" s="77"/>
      <c r="AQ74" s="77"/>
      <c r="AR74" s="77"/>
      <c r="AS74" s="77"/>
      <c r="AT74" s="77"/>
      <c r="AU74" s="77"/>
      <c r="AV74" s="77"/>
      <c r="AW74" s="77"/>
      <c r="AX74" s="77"/>
      <c r="AY74" s="77"/>
      <c r="AZ74" s="77"/>
      <c r="BA74" s="77"/>
      <c r="BB74" s="77"/>
      <c r="BC74" s="77"/>
      <c r="BD74" s="77"/>
      <c r="BE74" s="77"/>
      <c r="BF74" s="77"/>
      <c r="BG74" s="77"/>
      <c r="BH74" s="77"/>
      <c r="BI74" s="77"/>
      <c r="BJ74" s="77"/>
      <c r="BK74" s="77"/>
      <c r="BL74" s="77"/>
      <c r="BM74" s="77"/>
      <c r="BN74" s="77"/>
      <c r="BO74" s="77"/>
      <c r="BP74" s="77"/>
      <c r="BQ74" s="77"/>
      <c r="BR74" s="77"/>
      <c r="BS74" s="77"/>
      <c r="BT74" s="77"/>
      <c r="BU74" s="77"/>
      <c r="BV74" s="77"/>
      <c r="BW74" s="77"/>
      <c r="BX74" s="77"/>
      <c r="BY74" s="77"/>
      <c r="BZ74" s="77"/>
      <c r="CA74" s="77"/>
      <c r="CB74" s="77"/>
      <c r="CC74" s="77"/>
      <c r="CD74" s="77"/>
      <c r="CE74" s="77"/>
      <c r="CF74" s="77"/>
      <c r="CG74" s="77"/>
      <c r="CH74" s="77"/>
      <c r="CI74" s="77"/>
      <c r="CJ74" s="77"/>
      <c r="CK74" s="77"/>
      <c r="CL74" s="77"/>
      <c r="CM74" s="77"/>
      <c r="CN74" s="77"/>
      <c r="CO74" s="77"/>
      <c r="CP74" s="77"/>
      <c r="CQ74" s="77"/>
      <c r="CR74" s="77"/>
      <c r="CS74" s="77"/>
      <c r="CT74" s="77"/>
      <c r="CU74" s="77"/>
      <c r="CV74" s="77"/>
      <c r="CW74" s="77"/>
      <c r="CX74" s="77"/>
      <c r="CY74" s="77"/>
      <c r="CZ74" s="77"/>
      <c r="DA74" s="77"/>
      <c r="DB74" s="77"/>
      <c r="DC74" s="77"/>
      <c r="DD74" s="77"/>
      <c r="DE74" s="77"/>
      <c r="DF74" s="77"/>
      <c r="DG74" s="77"/>
      <c r="DH74" s="77"/>
      <c r="DI74" s="77"/>
      <c r="DJ74" s="77"/>
      <c r="DK74" s="77"/>
      <c r="DL74" s="77"/>
      <c r="DM74" s="77"/>
      <c r="DN74" s="77"/>
      <c r="DO74" s="77"/>
      <c r="DP74" s="77"/>
      <c r="DQ74" s="77"/>
      <c r="DR74" s="77"/>
      <c r="DS74" s="77"/>
      <c r="DT74" s="77"/>
      <c r="DU74" s="77"/>
      <c r="DV74" s="77"/>
      <c r="DW74" s="77"/>
      <c r="DX74" s="77"/>
      <c r="DY74" s="77"/>
      <c r="DZ74" s="77"/>
      <c r="EA74" s="77"/>
      <c r="EB74" s="77"/>
      <c r="EC74" s="77"/>
      <c r="ED74" s="77"/>
      <c r="EE74" s="77"/>
      <c r="EF74" s="77"/>
      <c r="EG74" s="77"/>
      <c r="EH74" s="77"/>
    </row>
    <row r="75" spans="2:138" ht="27" customHeight="1" x14ac:dyDescent="0.2">
      <c r="B75" s="95">
        <v>23</v>
      </c>
      <c r="C75" s="99" t="s">
        <v>89</v>
      </c>
      <c r="D75" s="125">
        <f>E37</f>
        <v>15427900.800000001</v>
      </c>
      <c r="E75" s="125">
        <f>F74-D75</f>
        <v>1906819.1999999993</v>
      </c>
      <c r="F75" s="125"/>
      <c r="L75" s="95">
        <v>23</v>
      </c>
      <c r="M75" s="138" t="s">
        <v>89</v>
      </c>
      <c r="N75" s="137">
        <f>E37*E20/100</f>
        <v>1612215.6335999998</v>
      </c>
      <c r="O75" s="137">
        <f>P74-N75</f>
        <v>199262.60640000016</v>
      </c>
      <c r="P75" s="67"/>
      <c r="Z75" s="95">
        <v>23</v>
      </c>
      <c r="AA75" s="99" t="s">
        <v>89</v>
      </c>
      <c r="AB75" s="125">
        <f>D75</f>
        <v>15427900.800000001</v>
      </c>
      <c r="AC75" s="125">
        <f>N75</f>
        <v>1612215.6335999998</v>
      </c>
      <c r="AD75" s="125">
        <f>AF74-AB75</f>
        <v>1906819.1999999993</v>
      </c>
      <c r="AE75" s="125">
        <f>AG74-AC75</f>
        <v>199262.60640000016</v>
      </c>
      <c r="AF75" s="125"/>
      <c r="AG75" s="125"/>
      <c r="AH75" s="77"/>
      <c r="AI75" s="77"/>
      <c r="AJ75" s="77"/>
      <c r="AK75" s="77"/>
      <c r="AL75" s="77"/>
      <c r="AM75" s="77"/>
      <c r="AN75" s="77"/>
      <c r="AO75" s="77"/>
      <c r="AP75" s="77"/>
      <c r="AQ75" s="77"/>
      <c r="AR75" s="77"/>
      <c r="AS75" s="77"/>
      <c r="AT75" s="77"/>
      <c r="AU75" s="77"/>
      <c r="AV75" s="77"/>
      <c r="AW75" s="77"/>
      <c r="AX75" s="77"/>
      <c r="AY75" s="77"/>
      <c r="AZ75" s="77"/>
      <c r="BA75" s="77"/>
      <c r="BB75" s="77"/>
      <c r="BC75" s="77"/>
      <c r="BD75" s="77"/>
      <c r="BE75" s="77"/>
      <c r="BF75" s="77"/>
      <c r="BG75" s="77"/>
      <c r="BH75" s="77"/>
      <c r="BI75" s="77"/>
      <c r="BJ75" s="77"/>
      <c r="BK75" s="77"/>
      <c r="BL75" s="77"/>
      <c r="BM75" s="77"/>
      <c r="BN75" s="77"/>
      <c r="BO75" s="77"/>
      <c r="BP75" s="77"/>
      <c r="BQ75" s="77"/>
      <c r="BR75" s="77"/>
      <c r="BS75" s="77"/>
      <c r="BT75" s="77"/>
      <c r="BU75" s="77"/>
      <c r="BV75" s="77"/>
      <c r="BW75" s="77"/>
      <c r="BX75" s="77"/>
      <c r="BY75" s="77"/>
      <c r="BZ75" s="77"/>
      <c r="CA75" s="77"/>
      <c r="CB75" s="77"/>
      <c r="CC75" s="77"/>
      <c r="CD75" s="77"/>
      <c r="CE75" s="77"/>
      <c r="CF75" s="77"/>
      <c r="CG75" s="77"/>
      <c r="CH75" s="77"/>
      <c r="CI75" s="77"/>
      <c r="CJ75" s="77"/>
      <c r="CK75" s="77"/>
      <c r="CL75" s="77"/>
      <c r="CM75" s="77"/>
      <c r="CN75" s="77"/>
      <c r="CO75" s="77"/>
      <c r="CP75" s="77"/>
      <c r="CQ75" s="77"/>
      <c r="CR75" s="77"/>
      <c r="CS75" s="77"/>
      <c r="CT75" s="77"/>
      <c r="CU75" s="77"/>
      <c r="CV75" s="77"/>
      <c r="CW75" s="77"/>
      <c r="CX75" s="77"/>
      <c r="CY75" s="77"/>
      <c r="CZ75" s="77"/>
      <c r="DA75" s="77"/>
      <c r="DB75" s="77"/>
      <c r="DC75" s="77"/>
      <c r="DD75" s="77"/>
      <c r="DE75" s="77"/>
      <c r="DF75" s="77"/>
      <c r="DG75" s="77"/>
      <c r="DH75" s="77"/>
      <c r="DI75" s="77"/>
      <c r="DJ75" s="77"/>
      <c r="DK75" s="77"/>
      <c r="DL75" s="77"/>
      <c r="DM75" s="77"/>
      <c r="DN75" s="77"/>
      <c r="DO75" s="77"/>
      <c r="DP75" s="77"/>
      <c r="DQ75" s="77"/>
      <c r="DR75" s="77"/>
      <c r="DS75" s="77"/>
      <c r="DT75" s="77"/>
      <c r="DU75" s="77"/>
      <c r="DV75" s="77"/>
      <c r="DW75" s="77"/>
      <c r="DX75" s="77"/>
      <c r="DY75" s="77"/>
      <c r="DZ75" s="77"/>
      <c r="EA75" s="77"/>
      <c r="EB75" s="77"/>
      <c r="EC75" s="77"/>
      <c r="ED75" s="77"/>
      <c r="EE75" s="77"/>
      <c r="EF75" s="77"/>
      <c r="EG75" s="77"/>
      <c r="EH75" s="77"/>
    </row>
    <row r="76" spans="2:138" ht="27" customHeight="1" x14ac:dyDescent="0.2">
      <c r="B76" s="74"/>
      <c r="C76" s="124"/>
      <c r="D76" s="123"/>
      <c r="E76" s="123"/>
      <c r="F76" s="123"/>
      <c r="L76" s="74"/>
      <c r="M76" s="124"/>
      <c r="N76" s="123"/>
      <c r="O76" s="123"/>
      <c r="P76" s="123"/>
      <c r="Z76" s="77"/>
      <c r="AA76" s="77"/>
      <c r="AB76" s="77"/>
      <c r="AC76" s="77"/>
      <c r="AD76" s="77"/>
      <c r="AE76" s="77"/>
      <c r="AF76" s="77"/>
      <c r="AG76" s="77"/>
      <c r="AH76" s="77"/>
      <c r="AI76" s="77"/>
      <c r="AJ76" s="77"/>
      <c r="AK76" s="77"/>
      <c r="AL76" s="77"/>
      <c r="AM76" s="77"/>
      <c r="AN76" s="77"/>
      <c r="AO76" s="77"/>
      <c r="AP76" s="77"/>
      <c r="AQ76" s="77"/>
      <c r="AR76" s="77"/>
      <c r="AS76" s="77"/>
      <c r="AT76" s="77"/>
      <c r="AU76" s="77"/>
      <c r="AV76" s="77"/>
      <c r="AW76" s="77"/>
      <c r="AX76" s="77"/>
      <c r="AY76" s="77"/>
      <c r="AZ76" s="77"/>
      <c r="BA76" s="77"/>
      <c r="BB76" s="77"/>
      <c r="BC76" s="77"/>
      <c r="BD76" s="77"/>
      <c r="BE76" s="77"/>
      <c r="BF76" s="77"/>
      <c r="BG76" s="77"/>
      <c r="BH76" s="77"/>
      <c r="BI76" s="77"/>
      <c r="BJ76" s="77"/>
      <c r="BK76" s="77"/>
      <c r="BL76" s="77"/>
      <c r="BM76" s="77"/>
      <c r="BN76" s="77"/>
      <c r="BO76" s="77"/>
      <c r="BP76" s="77"/>
      <c r="BQ76" s="77"/>
      <c r="BR76" s="77"/>
      <c r="BS76" s="77"/>
      <c r="BT76" s="77"/>
      <c r="BU76" s="77"/>
      <c r="BV76" s="77"/>
      <c r="BW76" s="77"/>
      <c r="BX76" s="77"/>
      <c r="BY76" s="77"/>
      <c r="BZ76" s="77"/>
      <c r="CA76" s="77"/>
      <c r="CB76" s="77"/>
      <c r="CC76" s="77"/>
      <c r="CD76" s="77"/>
      <c r="CE76" s="77"/>
      <c r="CF76" s="77"/>
      <c r="CG76" s="77"/>
      <c r="CH76" s="77"/>
      <c r="CI76" s="77"/>
      <c r="CJ76" s="77"/>
      <c r="CK76" s="77"/>
      <c r="CL76" s="77"/>
      <c r="CM76" s="77"/>
      <c r="CN76" s="77"/>
      <c r="CO76" s="77"/>
      <c r="CP76" s="77"/>
      <c r="CQ76" s="77"/>
      <c r="CR76" s="77"/>
      <c r="CS76" s="77"/>
      <c r="CT76" s="77"/>
      <c r="CU76" s="77"/>
      <c r="CV76" s="77"/>
      <c r="CW76" s="77"/>
      <c r="CX76" s="77"/>
      <c r="CY76" s="77"/>
      <c r="CZ76" s="77"/>
      <c r="DA76" s="77"/>
      <c r="DB76" s="77"/>
      <c r="DC76" s="77"/>
      <c r="DD76" s="77"/>
      <c r="DE76" s="77"/>
      <c r="DF76" s="77"/>
      <c r="DG76" s="77"/>
      <c r="DH76" s="77"/>
      <c r="DI76" s="77"/>
      <c r="DJ76" s="77"/>
      <c r="DK76" s="77"/>
      <c r="DL76" s="77"/>
      <c r="DM76" s="77"/>
      <c r="DN76" s="77"/>
      <c r="DO76" s="77"/>
      <c r="DP76" s="77"/>
      <c r="DQ76" s="77"/>
      <c r="DR76" s="77"/>
      <c r="DS76" s="77"/>
      <c r="DT76" s="77"/>
      <c r="DU76" s="77"/>
      <c r="DV76" s="77"/>
      <c r="DW76" s="77"/>
      <c r="DX76" s="77"/>
      <c r="DY76" s="77"/>
      <c r="DZ76" s="77"/>
      <c r="EA76" s="77"/>
      <c r="EB76" s="77"/>
      <c r="EC76" s="77"/>
      <c r="ED76" s="77"/>
      <c r="EE76" s="77"/>
      <c r="EF76" s="77"/>
      <c r="EG76" s="77"/>
      <c r="EH76" s="77"/>
    </row>
    <row r="77" spans="2:138" ht="27" customHeight="1" x14ac:dyDescent="0.2">
      <c r="B77" s="74"/>
      <c r="C77" s="124"/>
      <c r="D77" s="123"/>
      <c r="E77" s="123"/>
      <c r="F77" s="123"/>
      <c r="L77" s="74"/>
      <c r="M77" s="124"/>
      <c r="N77" s="123"/>
      <c r="O77" s="123"/>
      <c r="P77" s="123"/>
      <c r="Z77" s="77"/>
      <c r="AA77" s="77"/>
      <c r="AB77" s="77"/>
      <c r="AC77" s="77"/>
      <c r="AD77" s="77"/>
      <c r="AE77" s="77"/>
      <c r="AF77" s="77"/>
      <c r="AG77" s="77"/>
      <c r="AH77" s="77"/>
      <c r="AI77" s="77"/>
      <c r="AJ77" s="77"/>
      <c r="AK77" s="77"/>
      <c r="AL77" s="77"/>
      <c r="AM77" s="77"/>
      <c r="AN77" s="77"/>
      <c r="AO77" s="77"/>
      <c r="AP77" s="77"/>
      <c r="AQ77" s="77"/>
      <c r="AR77" s="77"/>
      <c r="AS77" s="77"/>
      <c r="AT77" s="77"/>
      <c r="AU77" s="77"/>
      <c r="AV77" s="77"/>
      <c r="AW77" s="77"/>
      <c r="AX77" s="77"/>
      <c r="AY77" s="77"/>
      <c r="AZ77" s="77"/>
      <c r="BA77" s="77"/>
      <c r="BB77" s="77"/>
      <c r="BC77" s="77"/>
      <c r="BD77" s="77"/>
      <c r="BE77" s="77"/>
      <c r="BF77" s="77"/>
      <c r="BG77" s="77"/>
      <c r="BH77" s="77"/>
      <c r="BI77" s="77"/>
      <c r="BJ77" s="77"/>
      <c r="BK77" s="77"/>
      <c r="BL77" s="77"/>
      <c r="BM77" s="77"/>
      <c r="BN77" s="77"/>
      <c r="BO77" s="77"/>
      <c r="BP77" s="77"/>
      <c r="BQ77" s="77"/>
      <c r="BR77" s="77"/>
      <c r="BS77" s="77"/>
      <c r="BT77" s="77"/>
      <c r="BU77" s="77"/>
      <c r="BV77" s="77"/>
      <c r="BW77" s="77"/>
      <c r="BX77" s="77"/>
      <c r="BY77" s="77"/>
      <c r="BZ77" s="77"/>
      <c r="CA77" s="77"/>
      <c r="CB77" s="77"/>
      <c r="CC77" s="77"/>
      <c r="CD77" s="77"/>
      <c r="CE77" s="77"/>
      <c r="CF77" s="77"/>
      <c r="CG77" s="77"/>
      <c r="CH77" s="77"/>
      <c r="CI77" s="77"/>
      <c r="CJ77" s="77"/>
      <c r="CK77" s="77"/>
      <c r="CL77" s="77"/>
      <c r="CM77" s="77"/>
      <c r="CN77" s="77"/>
      <c r="CO77" s="77"/>
      <c r="CP77" s="77"/>
      <c r="CQ77" s="77"/>
      <c r="CR77" s="77"/>
      <c r="CS77" s="77"/>
      <c r="CT77" s="77"/>
      <c r="CU77" s="77"/>
      <c r="CV77" s="77"/>
      <c r="CW77" s="77"/>
      <c r="CX77" s="77"/>
      <c r="CY77" s="77"/>
      <c r="CZ77" s="77"/>
      <c r="DA77" s="77"/>
      <c r="DB77" s="77"/>
      <c r="DC77" s="77"/>
      <c r="DD77" s="77"/>
      <c r="DE77" s="77"/>
      <c r="DF77" s="77"/>
      <c r="DG77" s="77"/>
      <c r="DH77" s="77"/>
      <c r="DI77" s="77"/>
      <c r="DJ77" s="77"/>
      <c r="DK77" s="77"/>
      <c r="DL77" s="77"/>
      <c r="DM77" s="77"/>
      <c r="DN77" s="77"/>
      <c r="DO77" s="77"/>
      <c r="DP77" s="77"/>
      <c r="DQ77" s="77"/>
      <c r="DR77" s="77"/>
      <c r="DS77" s="77"/>
      <c r="DT77" s="77"/>
      <c r="DU77" s="77"/>
      <c r="DV77" s="77"/>
      <c r="DW77" s="77"/>
      <c r="DX77" s="77"/>
      <c r="DY77" s="77"/>
      <c r="DZ77" s="77"/>
      <c r="EA77" s="77"/>
      <c r="EB77" s="77"/>
      <c r="EC77" s="77"/>
      <c r="ED77" s="77"/>
      <c r="EE77" s="77"/>
      <c r="EF77" s="77"/>
      <c r="EG77" s="77"/>
      <c r="EH77" s="77"/>
    </row>
    <row r="78" spans="2:138" ht="27" customHeight="1" x14ac:dyDescent="0.2">
      <c r="B78" s="74"/>
      <c r="C78" s="75"/>
      <c r="D78" s="123"/>
      <c r="E78" s="123"/>
      <c r="F78" s="123"/>
      <c r="L78" s="74"/>
      <c r="M78" s="75"/>
      <c r="N78" s="123"/>
      <c r="O78" s="123"/>
      <c r="P78" s="123"/>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c r="AY78" s="77"/>
      <c r="AZ78" s="77"/>
      <c r="BA78" s="77"/>
      <c r="BB78" s="77"/>
      <c r="BC78" s="77"/>
      <c r="BD78" s="77"/>
      <c r="BE78" s="77"/>
      <c r="BF78" s="77"/>
      <c r="BG78" s="77"/>
      <c r="BH78" s="77"/>
      <c r="BI78" s="77"/>
      <c r="BJ78" s="77"/>
      <c r="BK78" s="77"/>
      <c r="BL78" s="77"/>
      <c r="BM78" s="77"/>
      <c r="BN78" s="77"/>
      <c r="BO78" s="77"/>
      <c r="BP78" s="77"/>
      <c r="BQ78" s="77"/>
      <c r="BR78" s="77"/>
      <c r="BS78" s="77"/>
      <c r="BT78" s="77"/>
      <c r="BU78" s="77"/>
      <c r="BV78" s="77"/>
      <c r="BW78" s="77"/>
      <c r="BX78" s="77"/>
      <c r="BY78" s="77"/>
      <c r="BZ78" s="77"/>
      <c r="CA78" s="77"/>
      <c r="CB78" s="77"/>
      <c r="CC78" s="77"/>
      <c r="CD78" s="77"/>
      <c r="CE78" s="77"/>
      <c r="CF78" s="77"/>
      <c r="CG78" s="77"/>
      <c r="CH78" s="77"/>
      <c r="CI78" s="77"/>
      <c r="CJ78" s="77"/>
      <c r="CK78" s="77"/>
      <c r="CL78" s="77"/>
      <c r="CM78" s="77"/>
      <c r="CN78" s="77"/>
      <c r="CO78" s="77"/>
      <c r="CP78" s="77"/>
      <c r="CQ78" s="77"/>
      <c r="CR78" s="77"/>
      <c r="CS78" s="77"/>
      <c r="CT78" s="77"/>
      <c r="CU78" s="77"/>
      <c r="CV78" s="77"/>
      <c r="CW78" s="77"/>
      <c r="CX78" s="77"/>
      <c r="CY78" s="77"/>
      <c r="CZ78" s="77"/>
      <c r="DA78" s="77"/>
      <c r="DB78" s="77"/>
      <c r="DC78" s="77"/>
      <c r="DD78" s="77"/>
      <c r="DE78" s="77"/>
      <c r="DF78" s="77"/>
      <c r="DG78" s="77"/>
      <c r="DH78" s="77"/>
      <c r="DI78" s="77"/>
      <c r="DJ78" s="77"/>
      <c r="DK78" s="77"/>
      <c r="DL78" s="77"/>
      <c r="DM78" s="77"/>
      <c r="DN78" s="77"/>
      <c r="DO78" s="77"/>
      <c r="DP78" s="77"/>
      <c r="DQ78" s="77"/>
      <c r="DR78" s="77"/>
      <c r="DS78" s="77"/>
      <c r="DT78" s="77"/>
      <c r="DU78" s="77"/>
      <c r="DV78" s="77"/>
      <c r="DW78" s="77"/>
      <c r="DX78" s="77"/>
      <c r="DY78" s="77"/>
      <c r="DZ78" s="77"/>
      <c r="EA78" s="77"/>
      <c r="EB78" s="77"/>
      <c r="EC78" s="77"/>
      <c r="ED78" s="77"/>
      <c r="EE78" s="77"/>
      <c r="EF78" s="77"/>
      <c r="EG78" s="77"/>
      <c r="EH78" s="77"/>
    </row>
    <row r="79" spans="2:138" ht="27" customHeight="1" x14ac:dyDescent="0.2">
      <c r="B79" s="122"/>
      <c r="C79" s="122"/>
      <c r="D79" s="122"/>
      <c r="E79" s="122"/>
      <c r="F79" s="122"/>
      <c r="L79" s="122"/>
      <c r="M79" s="122"/>
      <c r="N79" s="122"/>
      <c r="O79" s="122"/>
      <c r="P79" s="122"/>
      <c r="Z79" s="77"/>
      <c r="AA79" s="77"/>
      <c r="AB79" s="77"/>
      <c r="AC79" s="77"/>
      <c r="AD79" s="77"/>
      <c r="AE79" s="77"/>
      <c r="AF79" s="77"/>
      <c r="AG79" s="77"/>
      <c r="AH79" s="77"/>
      <c r="AI79" s="77"/>
      <c r="AJ79" s="77"/>
      <c r="AK79" s="77"/>
      <c r="AL79" s="77"/>
      <c r="AM79" s="77"/>
      <c r="AN79" s="77"/>
      <c r="AO79" s="77"/>
      <c r="AP79" s="77"/>
      <c r="AQ79" s="77"/>
      <c r="AR79" s="77"/>
      <c r="AS79" s="77"/>
      <c r="AT79" s="77"/>
      <c r="AU79" s="77"/>
      <c r="AV79" s="77"/>
      <c r="AW79" s="77"/>
      <c r="AX79" s="77"/>
      <c r="AY79" s="77"/>
      <c r="AZ79" s="77"/>
      <c r="BA79" s="77"/>
      <c r="BB79" s="77"/>
      <c r="BC79" s="77"/>
      <c r="BD79" s="77"/>
      <c r="BE79" s="77"/>
      <c r="BF79" s="77"/>
      <c r="BG79" s="77"/>
      <c r="BH79" s="77"/>
      <c r="BI79" s="77"/>
      <c r="BJ79" s="77"/>
      <c r="BK79" s="77"/>
      <c r="BL79" s="77"/>
      <c r="BM79" s="77"/>
      <c r="BN79" s="77"/>
      <c r="BO79" s="77"/>
      <c r="BP79" s="77"/>
      <c r="BQ79" s="77"/>
      <c r="BR79" s="77"/>
      <c r="BS79" s="77"/>
      <c r="BT79" s="77"/>
      <c r="BU79" s="77"/>
      <c r="BV79" s="77"/>
      <c r="BW79" s="77"/>
      <c r="BX79" s="77"/>
      <c r="BY79" s="77"/>
      <c r="BZ79" s="77"/>
      <c r="CA79" s="77"/>
      <c r="CB79" s="77"/>
      <c r="CC79" s="77"/>
      <c r="CD79" s="77"/>
      <c r="CE79" s="77"/>
      <c r="CF79" s="77"/>
      <c r="CG79" s="77"/>
      <c r="CH79" s="77"/>
      <c r="CI79" s="77"/>
      <c r="CJ79" s="77"/>
      <c r="CK79" s="77"/>
      <c r="CL79" s="77"/>
      <c r="CM79" s="77"/>
      <c r="CN79" s="77"/>
      <c r="CO79" s="77"/>
      <c r="CP79" s="77"/>
      <c r="CQ79" s="77"/>
      <c r="CR79" s="77"/>
      <c r="CS79" s="77"/>
      <c r="CT79" s="77"/>
      <c r="CU79" s="77"/>
      <c r="CV79" s="77"/>
      <c r="CW79" s="77"/>
      <c r="CX79" s="77"/>
      <c r="CY79" s="77"/>
      <c r="CZ79" s="77"/>
      <c r="DA79" s="77"/>
      <c r="DB79" s="77"/>
      <c r="DC79" s="77"/>
      <c r="DD79" s="77"/>
      <c r="DE79" s="77"/>
      <c r="DF79" s="77"/>
      <c r="DG79" s="77"/>
      <c r="DH79" s="77"/>
      <c r="DI79" s="77"/>
      <c r="DJ79" s="77"/>
      <c r="DK79" s="77"/>
      <c r="DL79" s="77"/>
      <c r="DM79" s="77"/>
      <c r="DN79" s="77"/>
      <c r="DO79" s="77"/>
      <c r="DP79" s="77"/>
      <c r="DQ79" s="77"/>
      <c r="DR79" s="77"/>
      <c r="DS79" s="77"/>
      <c r="DT79" s="77"/>
      <c r="DU79" s="77"/>
      <c r="DV79" s="77"/>
      <c r="DW79" s="77"/>
      <c r="DX79" s="77"/>
      <c r="DY79" s="77"/>
      <c r="DZ79" s="77"/>
      <c r="EA79" s="77"/>
      <c r="EB79" s="77"/>
      <c r="EC79" s="77"/>
      <c r="ED79" s="77"/>
      <c r="EE79" s="77"/>
      <c r="EF79" s="77"/>
      <c r="EG79" s="77"/>
      <c r="EH79" s="77"/>
    </row>
    <row r="80" spans="2:138" ht="27" customHeight="1" x14ac:dyDescent="0.2">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c r="BA80" s="77"/>
      <c r="BB80" s="77"/>
      <c r="BC80" s="77"/>
      <c r="BD80" s="77"/>
      <c r="BE80" s="77"/>
      <c r="BF80" s="77"/>
      <c r="BG80" s="77"/>
      <c r="BH80" s="77"/>
      <c r="BI80" s="77"/>
      <c r="BJ80" s="77"/>
      <c r="BK80" s="77"/>
      <c r="BL80" s="77"/>
      <c r="BM80" s="77"/>
      <c r="BN80" s="77"/>
      <c r="BO80" s="77"/>
      <c r="BP80" s="77"/>
      <c r="BQ80" s="77"/>
      <c r="BR80" s="77"/>
      <c r="BS80" s="77"/>
      <c r="BT80" s="77"/>
      <c r="BU80" s="77"/>
      <c r="BV80" s="77"/>
      <c r="BW80" s="77"/>
      <c r="BX80" s="77"/>
      <c r="BY80" s="77"/>
      <c r="BZ80" s="77"/>
      <c r="CA80" s="77"/>
      <c r="CB80" s="77"/>
      <c r="CC80" s="77"/>
      <c r="CD80" s="77"/>
      <c r="CE80" s="77"/>
      <c r="CF80" s="77"/>
      <c r="CG80" s="77"/>
      <c r="CH80" s="77"/>
      <c r="CI80" s="77"/>
      <c r="CJ80" s="77"/>
      <c r="CK80" s="77"/>
      <c r="CL80" s="77"/>
      <c r="CM80" s="77"/>
      <c r="CN80" s="77"/>
      <c r="CO80" s="77"/>
      <c r="CP80" s="77"/>
      <c r="CQ80" s="77"/>
      <c r="CR80" s="77"/>
      <c r="CS80" s="77"/>
      <c r="CT80" s="77"/>
      <c r="CU80" s="77"/>
      <c r="CV80" s="77"/>
      <c r="CW80" s="77"/>
      <c r="CX80" s="77"/>
      <c r="CY80" s="77"/>
      <c r="CZ80" s="77"/>
      <c r="DA80" s="77"/>
      <c r="DB80" s="77"/>
      <c r="DC80" s="77"/>
      <c r="DD80" s="77"/>
      <c r="DE80" s="77"/>
      <c r="DF80" s="77"/>
      <c r="DG80" s="77"/>
      <c r="DH80" s="77"/>
      <c r="DI80" s="77"/>
      <c r="DJ80" s="77"/>
      <c r="DK80" s="77"/>
      <c r="DL80" s="77"/>
      <c r="DM80" s="77"/>
      <c r="DN80" s="77"/>
      <c r="DO80" s="77"/>
      <c r="DP80" s="77"/>
      <c r="DQ80" s="77"/>
      <c r="DR80" s="77"/>
      <c r="DS80" s="77"/>
      <c r="DT80" s="77"/>
      <c r="DU80" s="77"/>
      <c r="DV80" s="77"/>
      <c r="DW80" s="77"/>
      <c r="DX80" s="77"/>
      <c r="DY80" s="77"/>
      <c r="DZ80" s="77"/>
      <c r="EA80" s="77"/>
      <c r="EB80" s="77"/>
      <c r="EC80" s="77"/>
      <c r="ED80" s="77"/>
      <c r="EE80" s="77"/>
      <c r="EF80" s="77"/>
      <c r="EG80" s="77"/>
      <c r="EH80" s="77"/>
    </row>
    <row r="81" spans="2:138" ht="27" customHeight="1" x14ac:dyDescent="0.2">
      <c r="Z81" s="77"/>
      <c r="AA81" s="77"/>
      <c r="AB81" s="77"/>
      <c r="AC81" s="77"/>
      <c r="AD81" s="77"/>
      <c r="AE81" s="77"/>
      <c r="AF81" s="77"/>
      <c r="AG81" s="77"/>
      <c r="AH81" s="77"/>
      <c r="AI81" s="77"/>
      <c r="AJ81" s="77"/>
      <c r="AK81" s="77"/>
      <c r="AL81" s="77"/>
      <c r="AM81" s="77"/>
      <c r="AN81" s="77"/>
      <c r="AO81" s="77"/>
      <c r="AP81" s="77"/>
      <c r="AQ81" s="77"/>
      <c r="AR81" s="77"/>
      <c r="AS81" s="77"/>
      <c r="AT81" s="77"/>
      <c r="AU81" s="77"/>
      <c r="AV81" s="77"/>
      <c r="AW81" s="77"/>
      <c r="AX81" s="77"/>
      <c r="AY81" s="77"/>
      <c r="AZ81" s="77"/>
      <c r="BA81" s="77"/>
      <c r="BB81" s="77"/>
      <c r="BC81" s="77"/>
      <c r="BD81" s="77"/>
      <c r="BE81" s="77"/>
      <c r="BF81" s="77"/>
      <c r="BG81" s="77"/>
      <c r="BH81" s="77"/>
      <c r="BI81" s="77"/>
      <c r="BJ81" s="77"/>
      <c r="BK81" s="77"/>
      <c r="BL81" s="77"/>
      <c r="BM81" s="77"/>
      <c r="BN81" s="77"/>
      <c r="BO81" s="77"/>
      <c r="BP81" s="77"/>
      <c r="BQ81" s="77"/>
      <c r="BR81" s="77"/>
      <c r="BS81" s="77"/>
      <c r="BT81" s="77"/>
      <c r="BU81" s="77"/>
      <c r="BV81" s="77"/>
      <c r="BW81" s="77"/>
      <c r="BX81" s="77"/>
      <c r="BY81" s="77"/>
      <c r="BZ81" s="77"/>
      <c r="CA81" s="77"/>
      <c r="CB81" s="77"/>
      <c r="CC81" s="77"/>
      <c r="CD81" s="77"/>
      <c r="CE81" s="77"/>
      <c r="CF81" s="77"/>
      <c r="CG81" s="77"/>
      <c r="CH81" s="77"/>
      <c r="CI81" s="77"/>
      <c r="CJ81" s="77"/>
      <c r="CK81" s="77"/>
      <c r="CL81" s="77"/>
      <c r="CM81" s="77"/>
      <c r="CN81" s="77"/>
      <c r="CO81" s="77"/>
      <c r="CP81" s="77"/>
      <c r="CQ81" s="77"/>
      <c r="CR81" s="77"/>
      <c r="CS81" s="77"/>
      <c r="CT81" s="77"/>
      <c r="CU81" s="77"/>
      <c r="CV81" s="77"/>
      <c r="CW81" s="77"/>
      <c r="CX81" s="77"/>
      <c r="CY81" s="77"/>
      <c r="CZ81" s="77"/>
      <c r="DA81" s="77"/>
      <c r="DB81" s="77"/>
      <c r="DC81" s="77"/>
      <c r="DD81" s="77"/>
      <c r="DE81" s="77"/>
      <c r="DF81" s="77"/>
      <c r="DG81" s="77"/>
      <c r="DH81" s="77"/>
      <c r="DI81" s="77"/>
      <c r="DJ81" s="77"/>
      <c r="DK81" s="77"/>
      <c r="DL81" s="77"/>
      <c r="DM81" s="77"/>
      <c r="DN81" s="77"/>
      <c r="DO81" s="77"/>
      <c r="DP81" s="77"/>
      <c r="DQ81" s="77"/>
      <c r="DR81" s="77"/>
      <c r="DS81" s="77"/>
      <c r="DT81" s="77"/>
      <c r="DU81" s="77"/>
      <c r="DV81" s="77"/>
      <c r="DW81" s="77"/>
      <c r="DX81" s="77"/>
      <c r="DY81" s="77"/>
      <c r="DZ81" s="77"/>
      <c r="EA81" s="77"/>
      <c r="EB81" s="77"/>
      <c r="EC81" s="77"/>
      <c r="ED81" s="77"/>
      <c r="EE81" s="77"/>
      <c r="EF81" s="77"/>
      <c r="EG81" s="77"/>
      <c r="EH81" s="77"/>
    </row>
    <row r="82" spans="2:138" ht="27" customHeight="1" x14ac:dyDescent="0.2">
      <c r="Z82" s="77"/>
      <c r="AA82" s="77"/>
      <c r="AB82" s="77"/>
      <c r="AC82" s="77"/>
      <c r="AD82" s="77"/>
      <c r="AE82" s="77"/>
      <c r="AF82" s="77"/>
      <c r="AG82" s="77"/>
      <c r="AH82" s="77"/>
      <c r="AI82" s="77"/>
      <c r="AJ82" s="77"/>
      <c r="AK82" s="77"/>
      <c r="AL82" s="77"/>
      <c r="AM82" s="77"/>
      <c r="AN82" s="77"/>
      <c r="AO82" s="77"/>
      <c r="AP82" s="77"/>
      <c r="AQ82" s="77"/>
      <c r="AR82" s="77"/>
      <c r="AS82" s="77"/>
      <c r="AT82" s="77"/>
      <c r="AU82" s="77"/>
      <c r="AV82" s="77"/>
      <c r="AW82" s="77"/>
      <c r="AX82" s="77"/>
      <c r="AY82" s="77"/>
      <c r="AZ82" s="77"/>
      <c r="BA82" s="77"/>
      <c r="BB82" s="77"/>
      <c r="BC82" s="77"/>
      <c r="BD82" s="77"/>
      <c r="BE82" s="77"/>
      <c r="BF82" s="77"/>
      <c r="BG82" s="77"/>
      <c r="BH82" s="77"/>
      <c r="BI82" s="77"/>
      <c r="BJ82" s="77"/>
      <c r="BK82" s="77"/>
      <c r="BL82" s="77"/>
      <c r="BM82" s="77"/>
      <c r="BN82" s="77"/>
      <c r="BO82" s="77"/>
      <c r="BP82" s="77"/>
      <c r="BQ82" s="77"/>
      <c r="BR82" s="77"/>
      <c r="BS82" s="77"/>
      <c r="BT82" s="77"/>
      <c r="BU82" s="77"/>
      <c r="BV82" s="77"/>
      <c r="BW82" s="77"/>
      <c r="BX82" s="77"/>
      <c r="BY82" s="77"/>
      <c r="BZ82" s="77"/>
      <c r="CA82" s="77"/>
      <c r="CB82" s="77"/>
      <c r="CC82" s="77"/>
      <c r="CD82" s="77"/>
      <c r="CE82" s="77"/>
      <c r="CF82" s="77"/>
      <c r="CG82" s="77"/>
      <c r="CH82" s="77"/>
      <c r="CI82" s="77"/>
      <c r="CJ82" s="77"/>
      <c r="CK82" s="77"/>
      <c r="CL82" s="77"/>
      <c r="CM82" s="77"/>
      <c r="CN82" s="77"/>
      <c r="CO82" s="77"/>
      <c r="CP82" s="77"/>
      <c r="CQ82" s="77"/>
      <c r="CR82" s="77"/>
      <c r="CS82" s="77"/>
      <c r="CT82" s="77"/>
      <c r="CU82" s="77"/>
      <c r="CV82" s="77"/>
      <c r="CW82" s="77"/>
      <c r="CX82" s="77"/>
      <c r="CY82" s="77"/>
      <c r="CZ82" s="77"/>
      <c r="DA82" s="77"/>
      <c r="DB82" s="77"/>
      <c r="DC82" s="77"/>
      <c r="DD82" s="77"/>
      <c r="DE82" s="77"/>
      <c r="DF82" s="77"/>
      <c r="DG82" s="77"/>
      <c r="DH82" s="77"/>
      <c r="DI82" s="77"/>
      <c r="DJ82" s="77"/>
      <c r="DK82" s="77"/>
      <c r="DL82" s="77"/>
      <c r="DM82" s="77"/>
      <c r="DN82" s="77"/>
      <c r="DO82" s="77"/>
      <c r="DP82" s="77"/>
      <c r="DQ82" s="77"/>
      <c r="DR82" s="77"/>
      <c r="DS82" s="77"/>
      <c r="DT82" s="77"/>
      <c r="DU82" s="77"/>
      <c r="DV82" s="77"/>
      <c r="DW82" s="77"/>
      <c r="DX82" s="77"/>
      <c r="DY82" s="77"/>
      <c r="DZ82" s="77"/>
      <c r="EA82" s="77"/>
      <c r="EB82" s="77"/>
      <c r="EC82" s="77"/>
      <c r="ED82" s="77"/>
      <c r="EE82" s="77"/>
      <c r="EF82" s="77"/>
      <c r="EG82" s="77"/>
      <c r="EH82" s="77"/>
    </row>
    <row r="83" spans="2:138" ht="27" customHeight="1" x14ac:dyDescent="0.2">
      <c r="Z83" s="77"/>
      <c r="AA83" s="77"/>
      <c r="AB83" s="77"/>
      <c r="AC83" s="77"/>
      <c r="AD83" s="77"/>
      <c r="AE83" s="77"/>
      <c r="AF83" s="77"/>
      <c r="AG83" s="77"/>
      <c r="AH83" s="77"/>
      <c r="AI83" s="77"/>
      <c r="AJ83" s="77"/>
      <c r="AK83" s="77"/>
      <c r="AL83" s="77"/>
      <c r="AM83" s="77"/>
      <c r="AN83" s="77"/>
      <c r="AO83" s="77"/>
      <c r="AP83" s="77"/>
      <c r="AQ83" s="77"/>
      <c r="AR83" s="77"/>
      <c r="AS83" s="77"/>
      <c r="AT83" s="77"/>
      <c r="AU83" s="77"/>
      <c r="AV83" s="77"/>
      <c r="AW83" s="77"/>
      <c r="AX83" s="77"/>
      <c r="AY83" s="77"/>
      <c r="AZ83" s="77"/>
      <c r="BA83" s="77"/>
      <c r="BB83" s="77"/>
      <c r="BC83" s="77"/>
      <c r="BD83" s="77"/>
      <c r="BE83" s="77"/>
      <c r="BF83" s="77"/>
      <c r="BG83" s="77"/>
      <c r="BH83" s="77"/>
      <c r="BI83" s="77"/>
      <c r="BJ83" s="77"/>
      <c r="BK83" s="77"/>
      <c r="BL83" s="77"/>
      <c r="BM83" s="77"/>
      <c r="BN83" s="77"/>
      <c r="BO83" s="77"/>
      <c r="BP83" s="77"/>
      <c r="BQ83" s="77"/>
      <c r="BR83" s="77"/>
      <c r="BS83" s="77"/>
      <c r="BT83" s="77"/>
      <c r="BU83" s="77"/>
      <c r="BV83" s="77"/>
      <c r="BW83" s="77"/>
      <c r="BX83" s="77"/>
      <c r="BY83" s="77"/>
      <c r="BZ83" s="77"/>
      <c r="CA83" s="77"/>
      <c r="CB83" s="77"/>
      <c r="CC83" s="77"/>
      <c r="CD83" s="77"/>
      <c r="CE83" s="77"/>
      <c r="CF83" s="77"/>
      <c r="CG83" s="77"/>
      <c r="CH83" s="77"/>
      <c r="CI83" s="77"/>
      <c r="CJ83" s="77"/>
      <c r="CK83" s="77"/>
      <c r="CL83" s="77"/>
      <c r="CM83" s="77"/>
      <c r="CN83" s="77"/>
      <c r="CO83" s="77"/>
      <c r="CP83" s="77"/>
      <c r="CQ83" s="77"/>
      <c r="CR83" s="77"/>
      <c r="CS83" s="77"/>
      <c r="CT83" s="77"/>
      <c r="CU83" s="77"/>
      <c r="CV83" s="77"/>
      <c r="CW83" s="77"/>
      <c r="CX83" s="77"/>
      <c r="CY83" s="77"/>
      <c r="CZ83" s="77"/>
      <c r="DA83" s="77"/>
      <c r="DB83" s="77"/>
      <c r="DC83" s="77"/>
      <c r="DD83" s="77"/>
      <c r="DE83" s="77"/>
      <c r="DF83" s="77"/>
      <c r="DG83" s="77"/>
      <c r="DH83" s="77"/>
      <c r="DI83" s="77"/>
      <c r="DJ83" s="77"/>
      <c r="DK83" s="77"/>
      <c r="DL83" s="77"/>
      <c r="DM83" s="77"/>
      <c r="DN83" s="77"/>
      <c r="DO83" s="77"/>
      <c r="DP83" s="77"/>
      <c r="DQ83" s="77"/>
      <c r="DR83" s="77"/>
      <c r="DS83" s="77"/>
      <c r="DT83" s="77"/>
      <c r="DU83" s="77"/>
      <c r="DV83" s="77"/>
      <c r="DW83" s="77"/>
      <c r="DX83" s="77"/>
      <c r="DY83" s="77"/>
      <c r="DZ83" s="77"/>
      <c r="EA83" s="77"/>
      <c r="EB83" s="77"/>
      <c r="EC83" s="77"/>
      <c r="ED83" s="77"/>
      <c r="EE83" s="77"/>
      <c r="EF83" s="77"/>
      <c r="EG83" s="77"/>
      <c r="EH83" s="77"/>
    </row>
    <row r="84" spans="2:138" ht="27" customHeight="1" x14ac:dyDescent="0.2">
      <c r="Z84" s="77"/>
      <c r="AA84" s="77"/>
      <c r="AB84" s="77"/>
      <c r="AC84" s="77"/>
      <c r="AD84" s="77"/>
      <c r="AE84" s="77"/>
      <c r="AF84" s="77"/>
      <c r="AG84" s="77"/>
      <c r="AH84" s="77"/>
      <c r="AI84" s="77"/>
      <c r="AJ84" s="77"/>
      <c r="AK84" s="77"/>
      <c r="AL84" s="77"/>
      <c r="AM84" s="77"/>
      <c r="AN84" s="77"/>
      <c r="AO84" s="77"/>
      <c r="AP84" s="77"/>
      <c r="AQ84" s="77"/>
      <c r="AR84" s="77"/>
      <c r="AS84" s="77"/>
      <c r="AT84" s="77"/>
      <c r="AU84" s="77"/>
      <c r="AV84" s="77"/>
      <c r="AW84" s="77"/>
      <c r="AX84" s="77"/>
      <c r="AY84" s="77"/>
      <c r="AZ84" s="77"/>
      <c r="BA84" s="77"/>
      <c r="BB84" s="77"/>
      <c r="BC84" s="77"/>
      <c r="BD84" s="77"/>
      <c r="BE84" s="77"/>
      <c r="BF84" s="77"/>
      <c r="BG84" s="77"/>
      <c r="BH84" s="77"/>
      <c r="BI84" s="77"/>
      <c r="BJ84" s="77"/>
      <c r="BK84" s="77"/>
      <c r="BL84" s="77"/>
      <c r="BM84" s="77"/>
      <c r="BN84" s="77"/>
      <c r="BO84" s="77"/>
      <c r="BP84" s="77"/>
      <c r="BQ84" s="77"/>
      <c r="BR84" s="77"/>
      <c r="BS84" s="77"/>
      <c r="BT84" s="77"/>
      <c r="BU84" s="77"/>
      <c r="BV84" s="77"/>
      <c r="BW84" s="77"/>
      <c r="BX84" s="77"/>
      <c r="BY84" s="77"/>
      <c r="BZ84" s="77"/>
      <c r="CA84" s="77"/>
      <c r="CB84" s="77"/>
      <c r="CC84" s="77"/>
      <c r="CD84" s="77"/>
      <c r="CE84" s="77"/>
      <c r="CF84" s="77"/>
      <c r="CG84" s="77"/>
      <c r="CH84" s="77"/>
      <c r="CI84" s="77"/>
      <c r="CJ84" s="77"/>
      <c r="CK84" s="77"/>
      <c r="CL84" s="77"/>
      <c r="CM84" s="77"/>
      <c r="CN84" s="77"/>
      <c r="CO84" s="77"/>
      <c r="CP84" s="77"/>
      <c r="CQ84" s="77"/>
      <c r="CR84" s="77"/>
      <c r="CS84" s="77"/>
      <c r="CT84" s="77"/>
      <c r="CU84" s="77"/>
      <c r="CV84" s="77"/>
      <c r="CW84" s="77"/>
      <c r="CX84" s="77"/>
      <c r="CY84" s="77"/>
      <c r="CZ84" s="77"/>
      <c r="DA84" s="77"/>
      <c r="DB84" s="77"/>
      <c r="DC84" s="77"/>
      <c r="DD84" s="77"/>
      <c r="DE84" s="77"/>
      <c r="DF84" s="77"/>
      <c r="DG84" s="77"/>
      <c r="DH84" s="77"/>
      <c r="DI84" s="77"/>
      <c r="DJ84" s="77"/>
      <c r="DK84" s="77"/>
      <c r="DL84" s="77"/>
      <c r="DM84" s="77"/>
      <c r="DN84" s="77"/>
      <c r="DO84" s="77"/>
      <c r="DP84" s="77"/>
      <c r="DQ84" s="77"/>
      <c r="DR84" s="77"/>
      <c r="DS84" s="77"/>
      <c r="DT84" s="77"/>
      <c r="DU84" s="77"/>
      <c r="DV84" s="77"/>
      <c r="DW84" s="77"/>
      <c r="DX84" s="77"/>
      <c r="DY84" s="77"/>
      <c r="DZ84" s="77"/>
      <c r="EA84" s="77"/>
      <c r="EB84" s="77"/>
      <c r="EC84" s="77"/>
      <c r="ED84" s="77"/>
      <c r="EE84" s="77"/>
      <c r="EF84" s="77"/>
      <c r="EG84" s="77"/>
      <c r="EH84" s="77"/>
    </row>
    <row r="85" spans="2:138" ht="27" customHeight="1" x14ac:dyDescent="0.2">
      <c r="Z85" s="77"/>
      <c r="AA85" s="77"/>
      <c r="AB85" s="77"/>
      <c r="AC85" s="77"/>
      <c r="AD85" s="77"/>
      <c r="AE85" s="77"/>
      <c r="AF85" s="77"/>
      <c r="AG85" s="77"/>
      <c r="AH85" s="77"/>
      <c r="AI85" s="77"/>
      <c r="AJ85" s="77"/>
      <c r="AK85" s="77"/>
      <c r="AL85" s="77"/>
      <c r="AM85" s="77"/>
      <c r="AN85" s="77"/>
      <c r="AO85" s="77"/>
      <c r="AP85" s="77"/>
      <c r="AQ85" s="77"/>
      <c r="AR85" s="77"/>
      <c r="AS85" s="77"/>
      <c r="AT85" s="77"/>
      <c r="AU85" s="77"/>
      <c r="AV85" s="77"/>
      <c r="AW85" s="77"/>
      <c r="AX85" s="77"/>
      <c r="AY85" s="77"/>
      <c r="AZ85" s="77"/>
      <c r="BA85" s="77"/>
      <c r="BB85" s="77"/>
      <c r="BC85" s="77"/>
      <c r="BD85" s="77"/>
      <c r="BE85" s="77"/>
      <c r="BF85" s="77"/>
      <c r="BG85" s="77"/>
      <c r="BH85" s="77"/>
      <c r="BI85" s="77"/>
      <c r="BJ85" s="77"/>
      <c r="BK85" s="77"/>
      <c r="BL85" s="77"/>
      <c r="BM85" s="77"/>
      <c r="BN85" s="77"/>
      <c r="BO85" s="77"/>
      <c r="BP85" s="77"/>
      <c r="BQ85" s="77"/>
      <c r="BR85" s="77"/>
      <c r="BS85" s="77"/>
      <c r="BT85" s="77"/>
      <c r="BU85" s="77"/>
      <c r="BV85" s="77"/>
      <c r="BW85" s="77"/>
      <c r="BX85" s="77"/>
      <c r="BY85" s="77"/>
      <c r="BZ85" s="77"/>
      <c r="CA85" s="77"/>
      <c r="CB85" s="77"/>
      <c r="CC85" s="77"/>
      <c r="CD85" s="77"/>
      <c r="CE85" s="77"/>
      <c r="CF85" s="77"/>
      <c r="CG85" s="77"/>
      <c r="CH85" s="77"/>
      <c r="CI85" s="77"/>
      <c r="CJ85" s="77"/>
      <c r="CK85" s="77"/>
      <c r="CL85" s="77"/>
      <c r="CM85" s="77"/>
      <c r="CN85" s="77"/>
      <c r="CO85" s="77"/>
      <c r="CP85" s="77"/>
      <c r="CQ85" s="77"/>
      <c r="CR85" s="77"/>
      <c r="CS85" s="77"/>
      <c r="CT85" s="77"/>
      <c r="CU85" s="77"/>
      <c r="CV85" s="77"/>
      <c r="CW85" s="77"/>
      <c r="CX85" s="77"/>
      <c r="CY85" s="77"/>
      <c r="CZ85" s="77"/>
      <c r="DA85" s="77"/>
      <c r="DB85" s="77"/>
      <c r="DC85" s="77"/>
      <c r="DD85" s="77"/>
      <c r="DE85" s="77"/>
      <c r="DF85" s="77"/>
      <c r="DG85" s="77"/>
      <c r="DH85" s="77"/>
      <c r="DI85" s="77"/>
      <c r="DJ85" s="77"/>
      <c r="DK85" s="77"/>
      <c r="DL85" s="77"/>
      <c r="DM85" s="77"/>
      <c r="DN85" s="77"/>
      <c r="DO85" s="77"/>
      <c r="DP85" s="77"/>
      <c r="DQ85" s="77"/>
      <c r="DR85" s="77"/>
      <c r="DS85" s="77"/>
      <c r="DT85" s="77"/>
      <c r="DU85" s="77"/>
      <c r="DV85" s="77"/>
      <c r="DW85" s="77"/>
      <c r="DX85" s="77"/>
      <c r="DY85" s="77"/>
      <c r="DZ85" s="77"/>
      <c r="EA85" s="77"/>
      <c r="EB85" s="77"/>
      <c r="EC85" s="77"/>
      <c r="ED85" s="77"/>
      <c r="EE85" s="77"/>
      <c r="EF85" s="77"/>
      <c r="EG85" s="77"/>
      <c r="EH85" s="77"/>
    </row>
    <row r="86" spans="2:138" ht="27" customHeight="1" x14ac:dyDescent="0.2">
      <c r="Z86" s="77"/>
      <c r="AA86" s="77"/>
      <c r="AB86" s="77"/>
      <c r="AC86" s="77"/>
      <c r="AD86" s="77"/>
      <c r="AE86" s="77"/>
      <c r="AF86" s="77"/>
      <c r="AG86" s="77"/>
      <c r="AH86" s="77"/>
      <c r="AI86" s="77"/>
      <c r="AJ86" s="77"/>
      <c r="AK86" s="77"/>
      <c r="AL86" s="77"/>
      <c r="AM86" s="77"/>
      <c r="AN86" s="77"/>
      <c r="AO86" s="77"/>
      <c r="AP86" s="77"/>
      <c r="AQ86" s="77"/>
      <c r="AR86" s="77"/>
      <c r="AS86" s="77"/>
      <c r="AT86" s="77"/>
      <c r="AU86" s="77"/>
      <c r="AV86" s="77"/>
      <c r="AW86" s="77"/>
      <c r="AX86" s="77"/>
      <c r="AY86" s="77"/>
      <c r="AZ86" s="77"/>
      <c r="BA86" s="77"/>
      <c r="BB86" s="77"/>
      <c r="BC86" s="77"/>
      <c r="BD86" s="77"/>
      <c r="BE86" s="77"/>
      <c r="BF86" s="77"/>
      <c r="BG86" s="77"/>
      <c r="BH86" s="77"/>
      <c r="BI86" s="77"/>
      <c r="BJ86" s="77"/>
      <c r="BK86" s="77"/>
      <c r="BL86" s="77"/>
      <c r="BM86" s="77"/>
      <c r="BN86" s="77"/>
      <c r="BO86" s="77"/>
      <c r="BP86" s="77"/>
      <c r="BQ86" s="77"/>
      <c r="BR86" s="77"/>
      <c r="BS86" s="77"/>
      <c r="BT86" s="77"/>
      <c r="BU86" s="77"/>
      <c r="BV86" s="77"/>
      <c r="BW86" s="77"/>
      <c r="BX86" s="77"/>
      <c r="BY86" s="77"/>
      <c r="BZ86" s="77"/>
      <c r="CA86" s="77"/>
      <c r="CB86" s="77"/>
      <c r="CC86" s="77"/>
      <c r="CD86" s="77"/>
      <c r="CE86" s="77"/>
      <c r="CF86" s="77"/>
      <c r="CG86" s="77"/>
      <c r="CH86" s="77"/>
      <c r="CI86" s="77"/>
      <c r="CJ86" s="77"/>
      <c r="CK86" s="77"/>
      <c r="CL86" s="77"/>
      <c r="CM86" s="77"/>
      <c r="CN86" s="77"/>
      <c r="CO86" s="77"/>
      <c r="CP86" s="77"/>
      <c r="CQ86" s="77"/>
      <c r="CR86" s="77"/>
      <c r="CS86" s="77"/>
      <c r="CT86" s="77"/>
      <c r="CU86" s="77"/>
      <c r="CV86" s="77"/>
      <c r="CW86" s="77"/>
      <c r="CX86" s="77"/>
      <c r="CY86" s="77"/>
      <c r="CZ86" s="77"/>
      <c r="DA86" s="77"/>
      <c r="DB86" s="77"/>
      <c r="DC86" s="77"/>
      <c r="DD86" s="77"/>
      <c r="DE86" s="77"/>
      <c r="DF86" s="77"/>
      <c r="DG86" s="77"/>
      <c r="DH86" s="77"/>
      <c r="DI86" s="77"/>
      <c r="DJ86" s="77"/>
      <c r="DK86" s="77"/>
      <c r="DL86" s="77"/>
      <c r="DM86" s="77"/>
      <c r="DN86" s="77"/>
      <c r="DO86" s="77"/>
      <c r="DP86" s="77"/>
      <c r="DQ86" s="77"/>
      <c r="DR86" s="77"/>
      <c r="DS86" s="77"/>
      <c r="DT86" s="77"/>
      <c r="DU86" s="77"/>
      <c r="DV86" s="77"/>
      <c r="DW86" s="77"/>
      <c r="DX86" s="77"/>
      <c r="DY86" s="77"/>
      <c r="DZ86" s="77"/>
      <c r="EA86" s="77"/>
      <c r="EB86" s="77"/>
      <c r="EC86" s="77"/>
      <c r="ED86" s="77"/>
      <c r="EE86" s="77"/>
      <c r="EF86" s="77"/>
      <c r="EG86" s="77"/>
      <c r="EH86" s="77"/>
    </row>
    <row r="87" spans="2:138" ht="27" customHeight="1" x14ac:dyDescent="0.2">
      <c r="B87" s="36" t="s">
        <v>337</v>
      </c>
      <c r="D87" s="136"/>
      <c r="E87" s="136"/>
      <c r="F87" s="136"/>
      <c r="L87" s="36" t="s">
        <v>335</v>
      </c>
      <c r="N87" s="136"/>
      <c r="O87" s="136"/>
      <c r="P87" s="136"/>
      <c r="Z87" s="40" t="s">
        <v>336</v>
      </c>
      <c r="AA87" s="40"/>
      <c r="AB87" s="77"/>
      <c r="AC87" s="77"/>
      <c r="AD87" s="77"/>
      <c r="AE87" s="77"/>
      <c r="AF87" s="77"/>
      <c r="AG87" s="77"/>
      <c r="AH87" s="77"/>
      <c r="AI87" s="77"/>
      <c r="AJ87" s="77"/>
      <c r="AK87" s="77"/>
      <c r="AL87" s="77"/>
      <c r="AM87" s="77"/>
      <c r="AN87" s="77"/>
      <c r="AO87" s="77"/>
      <c r="AP87" s="77"/>
      <c r="AQ87" s="77"/>
      <c r="AR87" s="77"/>
      <c r="AS87" s="77"/>
      <c r="AT87" s="77"/>
      <c r="AU87" s="77"/>
      <c r="AV87" s="77"/>
      <c r="AW87" s="77"/>
      <c r="AX87" s="77"/>
      <c r="AY87" s="77"/>
      <c r="AZ87" s="77"/>
      <c r="BA87" s="77"/>
      <c r="BB87" s="77"/>
      <c r="BC87" s="77"/>
      <c r="BD87" s="77"/>
      <c r="BE87" s="77"/>
      <c r="BF87" s="77"/>
      <c r="BG87" s="77"/>
      <c r="BH87" s="77"/>
      <c r="BI87" s="77"/>
      <c r="BJ87" s="77"/>
      <c r="BK87" s="77"/>
      <c r="BL87" s="77"/>
      <c r="BM87" s="77"/>
      <c r="BN87" s="77"/>
      <c r="BO87" s="77"/>
      <c r="BP87" s="77"/>
      <c r="BQ87" s="77"/>
      <c r="BR87" s="77"/>
      <c r="BS87" s="77"/>
      <c r="BT87" s="77"/>
      <c r="BU87" s="77"/>
      <c r="BV87" s="77"/>
      <c r="BW87" s="77"/>
      <c r="BX87" s="77"/>
      <c r="BY87" s="77"/>
      <c r="BZ87" s="77"/>
      <c r="CA87" s="77"/>
      <c r="CB87" s="77"/>
      <c r="CC87" s="77"/>
      <c r="CD87" s="77"/>
      <c r="CE87" s="77"/>
      <c r="CF87" s="77"/>
      <c r="CG87" s="77"/>
      <c r="CH87" s="77"/>
      <c r="CI87" s="77"/>
      <c r="CJ87" s="77"/>
      <c r="CK87" s="77"/>
      <c r="CL87" s="77"/>
      <c r="CM87" s="77"/>
      <c r="CN87" s="77"/>
      <c r="CO87" s="77"/>
      <c r="CP87" s="77"/>
      <c r="CQ87" s="77"/>
      <c r="CR87" s="77"/>
      <c r="CS87" s="77"/>
      <c r="CT87" s="77"/>
      <c r="CU87" s="77"/>
      <c r="CV87" s="77"/>
      <c r="CW87" s="77"/>
      <c r="CX87" s="77"/>
      <c r="CY87" s="77"/>
      <c r="CZ87" s="77"/>
      <c r="DA87" s="77"/>
      <c r="DB87" s="77"/>
      <c r="DC87" s="77"/>
      <c r="DD87" s="77"/>
      <c r="DE87" s="77"/>
      <c r="DF87" s="77"/>
      <c r="DG87" s="77"/>
      <c r="DH87" s="77"/>
      <c r="DI87" s="77"/>
      <c r="DJ87" s="77"/>
      <c r="DK87" s="77"/>
      <c r="DL87" s="77"/>
      <c r="DM87" s="77"/>
      <c r="DN87" s="77"/>
      <c r="DO87" s="77"/>
      <c r="DP87" s="77"/>
      <c r="DQ87" s="77"/>
      <c r="DR87" s="77"/>
      <c r="DS87" s="77"/>
      <c r="DT87" s="77"/>
      <c r="DU87" s="77"/>
      <c r="DV87" s="77"/>
      <c r="DW87" s="77"/>
      <c r="DX87" s="77"/>
      <c r="DY87" s="77"/>
      <c r="DZ87" s="77"/>
      <c r="EA87" s="77"/>
      <c r="EB87" s="77"/>
      <c r="EC87" s="77"/>
      <c r="ED87" s="77"/>
      <c r="EE87" s="77"/>
      <c r="EF87" s="77"/>
      <c r="EG87" s="77"/>
      <c r="EH87" s="77"/>
    </row>
    <row r="88" spans="2:138" ht="27" customHeight="1" x14ac:dyDescent="0.2">
      <c r="B88" s="32"/>
      <c r="C88" s="37"/>
      <c r="D88" s="44" t="s">
        <v>40</v>
      </c>
      <c r="E88" s="44" t="s">
        <v>41</v>
      </c>
      <c r="F88" s="44" t="s">
        <v>42</v>
      </c>
      <c r="L88" s="32"/>
      <c r="M88" s="37"/>
      <c r="N88" s="44" t="s">
        <v>100</v>
      </c>
      <c r="O88" s="44" t="s">
        <v>41</v>
      </c>
      <c r="P88" s="44" t="s">
        <v>42</v>
      </c>
      <c r="Z88" s="107"/>
      <c r="AA88" s="135"/>
      <c r="AB88" s="134" t="s">
        <v>99</v>
      </c>
      <c r="AC88" s="41"/>
      <c r="AD88" s="41" t="s">
        <v>98</v>
      </c>
      <c r="AE88" s="41" t="s">
        <v>97</v>
      </c>
      <c r="AF88" s="41" t="s">
        <v>96</v>
      </c>
      <c r="AG88" s="41" t="s">
        <v>95</v>
      </c>
      <c r="AH88" s="77"/>
      <c r="AI88" s="77"/>
      <c r="AJ88" s="77"/>
      <c r="AK88" s="77"/>
      <c r="AL88" s="77"/>
      <c r="AM88" s="77"/>
      <c r="AN88" s="77"/>
      <c r="AO88" s="77"/>
      <c r="AP88" s="77"/>
      <c r="AQ88" s="77"/>
      <c r="AR88" s="77"/>
      <c r="AS88" s="77"/>
      <c r="AT88" s="77"/>
      <c r="AU88" s="77"/>
      <c r="AV88" s="77"/>
      <c r="AW88" s="77"/>
      <c r="AX88" s="77"/>
      <c r="AY88" s="77"/>
      <c r="AZ88" s="77"/>
      <c r="BA88" s="77"/>
      <c r="BB88" s="77"/>
      <c r="BC88" s="77"/>
      <c r="BD88" s="77"/>
      <c r="BE88" s="77"/>
      <c r="BF88" s="77"/>
      <c r="BG88" s="77"/>
      <c r="BH88" s="77"/>
      <c r="BI88" s="77"/>
      <c r="BJ88" s="77"/>
      <c r="BK88" s="77"/>
      <c r="BL88" s="77"/>
      <c r="BM88" s="77"/>
      <c r="BN88" s="77"/>
      <c r="BO88" s="77"/>
      <c r="BP88" s="77"/>
      <c r="BQ88" s="77"/>
      <c r="BR88" s="77"/>
      <c r="BS88" s="77"/>
      <c r="BT88" s="77"/>
      <c r="BU88" s="77"/>
      <c r="BV88" s="77"/>
      <c r="BW88" s="77"/>
      <c r="BX88" s="77"/>
      <c r="BY88" s="77"/>
      <c r="BZ88" s="77"/>
      <c r="CA88" s="77"/>
      <c r="CB88" s="77"/>
      <c r="CC88" s="77"/>
      <c r="CD88" s="77"/>
      <c r="CE88" s="77"/>
      <c r="CF88" s="77"/>
      <c r="CG88" s="77"/>
      <c r="CH88" s="77"/>
      <c r="CI88" s="77"/>
      <c r="CJ88" s="77"/>
      <c r="CK88" s="77"/>
      <c r="CL88" s="77"/>
      <c r="CM88" s="77"/>
      <c r="CN88" s="77"/>
      <c r="CO88" s="77"/>
      <c r="CP88" s="77"/>
      <c r="CQ88" s="77"/>
      <c r="CR88" s="77"/>
      <c r="CS88" s="77"/>
      <c r="CT88" s="77"/>
      <c r="CU88" s="77"/>
      <c r="CV88" s="77"/>
      <c r="CW88" s="77"/>
      <c r="CX88" s="77"/>
      <c r="CY88" s="77"/>
      <c r="CZ88" s="77"/>
      <c r="DA88" s="77"/>
      <c r="DB88" s="77"/>
      <c r="DC88" s="77"/>
      <c r="DD88" s="77"/>
      <c r="DE88" s="77"/>
      <c r="DF88" s="77"/>
      <c r="DG88" s="77"/>
      <c r="DH88" s="77"/>
      <c r="DI88" s="77"/>
      <c r="DJ88" s="77"/>
      <c r="DK88" s="77"/>
      <c r="DL88" s="77"/>
      <c r="DM88" s="77"/>
      <c r="DN88" s="77"/>
      <c r="DO88" s="77"/>
      <c r="DP88" s="77"/>
      <c r="DQ88" s="77"/>
      <c r="DR88" s="77"/>
      <c r="DS88" s="77"/>
      <c r="DT88" s="77"/>
      <c r="DU88" s="77"/>
      <c r="DV88" s="77"/>
      <c r="DW88" s="77"/>
      <c r="DX88" s="77"/>
      <c r="DY88" s="77"/>
      <c r="DZ88" s="77"/>
      <c r="EA88" s="77"/>
      <c r="EB88" s="77"/>
      <c r="EC88" s="77"/>
      <c r="ED88" s="77"/>
      <c r="EE88" s="77"/>
      <c r="EF88" s="77"/>
      <c r="EG88" s="77"/>
      <c r="EH88" s="77"/>
    </row>
    <row r="89" spans="2:138" ht="27" customHeight="1" x14ac:dyDescent="0.2">
      <c r="B89" s="26">
        <v>24</v>
      </c>
      <c r="C89" s="23" t="s">
        <v>94</v>
      </c>
      <c r="D89" s="27"/>
      <c r="E89" s="27"/>
      <c r="F89" s="27">
        <f>F34</f>
        <v>11628000</v>
      </c>
      <c r="L89" s="26">
        <v>24</v>
      </c>
      <c r="M89" s="23" t="s">
        <v>94</v>
      </c>
      <c r="N89" s="27"/>
      <c r="O89" s="27"/>
      <c r="P89" s="27">
        <f>F34*F20/100</f>
        <v>296513.99999999994</v>
      </c>
      <c r="Z89" s="26">
        <v>24</v>
      </c>
      <c r="AA89" s="130" t="s">
        <v>94</v>
      </c>
      <c r="AB89" s="129"/>
      <c r="AC89" s="27"/>
      <c r="AD89" s="27"/>
      <c r="AE89" s="27"/>
      <c r="AF89" s="27">
        <f>F89</f>
        <v>11628000</v>
      </c>
      <c r="AG89" s="27">
        <f>P89</f>
        <v>296513.99999999994</v>
      </c>
      <c r="AH89" s="77"/>
      <c r="AI89" s="77"/>
      <c r="AJ89" s="77"/>
      <c r="AK89" s="77"/>
      <c r="AL89" s="77"/>
      <c r="AM89" s="77"/>
      <c r="AN89" s="77"/>
      <c r="AO89" s="77"/>
      <c r="AP89" s="77"/>
      <c r="AQ89" s="77"/>
      <c r="AR89" s="77"/>
      <c r="AS89" s="77"/>
      <c r="AT89" s="77"/>
      <c r="AU89" s="77"/>
      <c r="AV89" s="77"/>
      <c r="AW89" s="77"/>
      <c r="AX89" s="77"/>
      <c r="AY89" s="77"/>
      <c r="AZ89" s="77"/>
      <c r="BA89" s="77"/>
      <c r="BB89" s="77"/>
      <c r="BC89" s="77"/>
      <c r="BD89" s="77"/>
      <c r="BE89" s="77"/>
      <c r="BF89" s="77"/>
      <c r="BG89" s="77"/>
      <c r="BH89" s="77"/>
      <c r="BI89" s="77"/>
      <c r="BJ89" s="77"/>
      <c r="BK89" s="77"/>
      <c r="BL89" s="77"/>
      <c r="BM89" s="77"/>
      <c r="BN89" s="77"/>
      <c r="BO89" s="77"/>
      <c r="BP89" s="77"/>
      <c r="BQ89" s="77"/>
      <c r="BR89" s="77"/>
      <c r="BS89" s="77"/>
      <c r="BT89" s="77"/>
      <c r="BU89" s="77"/>
      <c r="BV89" s="77"/>
      <c r="BW89" s="77"/>
      <c r="BX89" s="77"/>
      <c r="BY89" s="77"/>
      <c r="BZ89" s="77"/>
      <c r="CA89" s="77"/>
      <c r="CB89" s="77"/>
      <c r="CC89" s="77"/>
      <c r="CD89" s="77"/>
      <c r="CE89" s="77"/>
      <c r="CF89" s="77"/>
      <c r="CG89" s="77"/>
      <c r="CH89" s="77"/>
      <c r="CI89" s="77"/>
      <c r="CJ89" s="77"/>
      <c r="CK89" s="77"/>
      <c r="CL89" s="77"/>
      <c r="CM89" s="77"/>
      <c r="CN89" s="77"/>
      <c r="CO89" s="77"/>
      <c r="CP89" s="77"/>
      <c r="CQ89" s="77"/>
      <c r="CR89" s="77"/>
      <c r="CS89" s="77"/>
      <c r="CT89" s="77"/>
      <c r="CU89" s="77"/>
      <c r="CV89" s="77"/>
      <c r="CW89" s="77"/>
      <c r="CX89" s="77"/>
      <c r="CY89" s="77"/>
      <c r="CZ89" s="77"/>
      <c r="DA89" s="77"/>
      <c r="DB89" s="77"/>
      <c r="DC89" s="77"/>
      <c r="DD89" s="77"/>
      <c r="DE89" s="77"/>
      <c r="DF89" s="77"/>
      <c r="DG89" s="77"/>
      <c r="DH89" s="77"/>
      <c r="DI89" s="77"/>
      <c r="DJ89" s="77"/>
      <c r="DK89" s="77"/>
      <c r="DL89" s="77"/>
      <c r="DM89" s="77"/>
      <c r="DN89" s="77"/>
      <c r="DO89" s="77"/>
      <c r="DP89" s="77"/>
      <c r="DQ89" s="77"/>
      <c r="DR89" s="77"/>
      <c r="DS89" s="77"/>
      <c r="DT89" s="77"/>
      <c r="DU89" s="77"/>
      <c r="DV89" s="77"/>
      <c r="DW89" s="77"/>
      <c r="DX89" s="77"/>
      <c r="DY89" s="77"/>
      <c r="DZ89" s="77"/>
      <c r="EA89" s="77"/>
      <c r="EB89" s="77"/>
      <c r="EC89" s="77"/>
      <c r="ED89" s="77"/>
      <c r="EE89" s="77"/>
      <c r="EF89" s="77"/>
      <c r="EG89" s="77"/>
      <c r="EH89" s="77"/>
    </row>
    <row r="90" spans="2:138" ht="27" customHeight="1" x14ac:dyDescent="0.2">
      <c r="B90" s="26">
        <v>25</v>
      </c>
      <c r="C90" s="23" t="s">
        <v>92</v>
      </c>
      <c r="D90" s="27">
        <f>F89-E90</f>
        <v>5116319.9999999991</v>
      </c>
      <c r="E90" s="27">
        <f>F35</f>
        <v>6511680.0000000009</v>
      </c>
      <c r="F90" s="27"/>
      <c r="L90" s="26">
        <v>25</v>
      </c>
      <c r="M90" s="23" t="s">
        <v>93</v>
      </c>
      <c r="N90" s="27">
        <f>P89-O90</f>
        <v>130466.15999999992</v>
      </c>
      <c r="O90" s="27">
        <f>F35*F20/100</f>
        <v>166047.84000000003</v>
      </c>
      <c r="P90" s="27"/>
      <c r="Z90" s="26">
        <v>25</v>
      </c>
      <c r="AA90" s="130" t="s">
        <v>92</v>
      </c>
      <c r="AB90" s="129">
        <f>AF89+AG89-AD90-AE90</f>
        <v>5246786.1599999992</v>
      </c>
      <c r="AC90" s="27"/>
      <c r="AD90" s="27">
        <f>E90</f>
        <v>6511680.0000000009</v>
      </c>
      <c r="AE90" s="27">
        <f>O90</f>
        <v>166047.84000000003</v>
      </c>
      <c r="AF90" s="27"/>
      <c r="AG90" s="27"/>
      <c r="AH90" s="77"/>
      <c r="AI90" s="77"/>
      <c r="AJ90" s="77"/>
      <c r="AK90" s="77"/>
      <c r="AL90" s="77"/>
      <c r="AM90" s="77"/>
      <c r="AN90" s="77"/>
      <c r="AO90" s="77"/>
      <c r="AP90" s="77"/>
      <c r="AQ90" s="77"/>
      <c r="AR90" s="77"/>
      <c r="AS90" s="77"/>
      <c r="AT90" s="77"/>
      <c r="AU90" s="77"/>
      <c r="AV90" s="77"/>
      <c r="AW90" s="77"/>
      <c r="AX90" s="77"/>
      <c r="AY90" s="77"/>
      <c r="AZ90" s="77"/>
      <c r="BA90" s="77"/>
      <c r="BB90" s="77"/>
      <c r="BC90" s="77"/>
      <c r="BD90" s="77"/>
      <c r="BE90" s="77"/>
      <c r="BF90" s="77"/>
      <c r="BG90" s="77"/>
      <c r="BH90" s="77"/>
      <c r="BI90" s="77"/>
      <c r="BJ90" s="77"/>
      <c r="BK90" s="77"/>
      <c r="BL90" s="77"/>
      <c r="BM90" s="77"/>
      <c r="BN90" s="77"/>
      <c r="BO90" s="77"/>
      <c r="BP90" s="77"/>
      <c r="BQ90" s="77"/>
      <c r="BR90" s="77"/>
      <c r="BS90" s="77"/>
      <c r="BT90" s="77"/>
      <c r="BU90" s="77"/>
      <c r="BV90" s="77"/>
      <c r="BW90" s="77"/>
      <c r="BX90" s="77"/>
      <c r="BY90" s="77"/>
      <c r="BZ90" s="77"/>
      <c r="CA90" s="77"/>
      <c r="CB90" s="77"/>
      <c r="CC90" s="77"/>
      <c r="CD90" s="77"/>
      <c r="CE90" s="77"/>
      <c r="CF90" s="77"/>
      <c r="CG90" s="77"/>
      <c r="CH90" s="77"/>
      <c r="CI90" s="77"/>
      <c r="CJ90" s="77"/>
      <c r="CK90" s="77"/>
      <c r="CL90" s="77"/>
      <c r="CM90" s="77"/>
      <c r="CN90" s="77"/>
      <c r="CO90" s="77"/>
      <c r="CP90" s="77"/>
      <c r="CQ90" s="77"/>
      <c r="CR90" s="77"/>
      <c r="CS90" s="77"/>
      <c r="CT90" s="77"/>
      <c r="CU90" s="77"/>
      <c r="CV90" s="77"/>
      <c r="CW90" s="77"/>
      <c r="CX90" s="77"/>
      <c r="CY90" s="77"/>
      <c r="CZ90" s="77"/>
      <c r="DA90" s="77"/>
      <c r="DB90" s="77"/>
      <c r="DC90" s="77"/>
      <c r="DD90" s="77"/>
      <c r="DE90" s="77"/>
      <c r="DF90" s="77"/>
      <c r="DG90" s="77"/>
      <c r="DH90" s="77"/>
      <c r="DI90" s="77"/>
      <c r="DJ90" s="77"/>
      <c r="DK90" s="77"/>
      <c r="DL90" s="77"/>
      <c r="DM90" s="77"/>
      <c r="DN90" s="77"/>
      <c r="DO90" s="77"/>
      <c r="DP90" s="77"/>
      <c r="DQ90" s="77"/>
      <c r="DR90" s="77"/>
      <c r="DS90" s="77"/>
      <c r="DT90" s="77"/>
      <c r="DU90" s="77"/>
      <c r="DV90" s="77"/>
      <c r="DW90" s="77"/>
      <c r="DX90" s="77"/>
      <c r="DY90" s="77"/>
      <c r="DZ90" s="77"/>
      <c r="EA90" s="77"/>
      <c r="EB90" s="77"/>
      <c r="EC90" s="77"/>
      <c r="ED90" s="77"/>
      <c r="EE90" s="77"/>
      <c r="EF90" s="77"/>
      <c r="EG90" s="77"/>
      <c r="EH90" s="77"/>
    </row>
    <row r="91" spans="2:138" ht="27" customHeight="1" x14ac:dyDescent="0.2">
      <c r="B91" s="131">
        <v>26</v>
      </c>
      <c r="C91" s="133" t="s">
        <v>91</v>
      </c>
      <c r="D91" s="132"/>
      <c r="E91" s="132"/>
      <c r="F91" s="71">
        <f>D90</f>
        <v>5116319.9999999991</v>
      </c>
      <c r="L91" s="131">
        <v>26</v>
      </c>
      <c r="M91" s="23" t="s">
        <v>91</v>
      </c>
      <c r="N91" s="27"/>
      <c r="O91" s="27"/>
      <c r="P91" s="27">
        <f>N90</f>
        <v>130466.15999999992</v>
      </c>
      <c r="Z91" s="131">
        <v>26</v>
      </c>
      <c r="AA91" s="130" t="s">
        <v>91</v>
      </c>
      <c r="AB91" s="129"/>
      <c r="AC91" s="27"/>
      <c r="AD91" s="27"/>
      <c r="AE91" s="27"/>
      <c r="AF91" s="27">
        <f>F91</f>
        <v>5116319.9999999991</v>
      </c>
      <c r="AG91" s="27">
        <f>P91</f>
        <v>130466.15999999992</v>
      </c>
      <c r="AH91" s="77"/>
      <c r="AI91" s="77"/>
      <c r="AJ91" s="77"/>
      <c r="AK91" s="77"/>
      <c r="AL91" s="77"/>
      <c r="AM91" s="77"/>
      <c r="AN91" s="77"/>
      <c r="AO91" s="77"/>
      <c r="AP91" s="77"/>
      <c r="AQ91" s="77"/>
      <c r="AR91" s="77"/>
      <c r="AS91" s="77"/>
      <c r="AT91" s="77"/>
      <c r="AU91" s="77"/>
      <c r="AV91" s="77"/>
      <c r="AW91" s="77"/>
      <c r="AX91" s="77"/>
      <c r="AY91" s="77"/>
      <c r="AZ91" s="77"/>
      <c r="BA91" s="77"/>
      <c r="BB91" s="77"/>
      <c r="BC91" s="77"/>
      <c r="BD91" s="77"/>
      <c r="BE91" s="77"/>
      <c r="BF91" s="77"/>
      <c r="BG91" s="77"/>
      <c r="BH91" s="77"/>
      <c r="BI91" s="77"/>
      <c r="BJ91" s="77"/>
      <c r="BK91" s="77"/>
      <c r="BL91" s="77"/>
      <c r="BM91" s="77"/>
      <c r="BN91" s="77"/>
      <c r="BO91" s="77"/>
      <c r="BP91" s="77"/>
      <c r="BQ91" s="77"/>
      <c r="BR91" s="77"/>
      <c r="BS91" s="77"/>
      <c r="BT91" s="77"/>
      <c r="BU91" s="77"/>
      <c r="BV91" s="77"/>
      <c r="BW91" s="77"/>
      <c r="BX91" s="77"/>
      <c r="BY91" s="77"/>
      <c r="BZ91" s="77"/>
      <c r="CA91" s="77"/>
      <c r="CB91" s="77"/>
      <c r="CC91" s="77"/>
      <c r="CD91" s="77"/>
      <c r="CE91" s="77"/>
      <c r="CF91" s="77"/>
      <c r="CG91" s="77"/>
      <c r="CH91" s="77"/>
      <c r="CI91" s="77"/>
      <c r="CJ91" s="77"/>
      <c r="CK91" s="77"/>
      <c r="CL91" s="77"/>
      <c r="CM91" s="77"/>
      <c r="CN91" s="77"/>
      <c r="CO91" s="77"/>
      <c r="CP91" s="77"/>
      <c r="CQ91" s="77"/>
      <c r="CR91" s="77"/>
      <c r="CS91" s="77"/>
      <c r="CT91" s="77"/>
      <c r="CU91" s="77"/>
      <c r="CV91" s="77"/>
      <c r="CW91" s="77"/>
      <c r="CX91" s="77"/>
      <c r="CY91" s="77"/>
      <c r="CZ91" s="77"/>
      <c r="DA91" s="77"/>
      <c r="DB91" s="77"/>
      <c r="DC91" s="77"/>
      <c r="DD91" s="77"/>
      <c r="DE91" s="77"/>
      <c r="DF91" s="77"/>
      <c r="DG91" s="77"/>
      <c r="DH91" s="77"/>
      <c r="DI91" s="77"/>
      <c r="DJ91" s="77"/>
      <c r="DK91" s="77"/>
      <c r="DL91" s="77"/>
      <c r="DM91" s="77"/>
      <c r="DN91" s="77"/>
      <c r="DO91" s="77"/>
      <c r="DP91" s="77"/>
      <c r="DQ91" s="77"/>
      <c r="DR91" s="77"/>
      <c r="DS91" s="77"/>
      <c r="DT91" s="77"/>
      <c r="DU91" s="77"/>
      <c r="DV91" s="77"/>
      <c r="DW91" s="77"/>
      <c r="DX91" s="77"/>
      <c r="DY91" s="77"/>
      <c r="DZ91" s="77"/>
      <c r="EA91" s="77"/>
      <c r="EB91" s="77"/>
      <c r="EC91" s="77"/>
      <c r="ED91" s="77"/>
      <c r="EE91" s="77"/>
      <c r="EF91" s="77"/>
      <c r="EG91" s="77"/>
      <c r="EH91" s="77"/>
    </row>
    <row r="92" spans="2:138" ht="27" customHeight="1" x14ac:dyDescent="0.2">
      <c r="B92" s="128">
        <v>27</v>
      </c>
      <c r="C92" s="99" t="s">
        <v>90</v>
      </c>
      <c r="D92" s="125">
        <f>F37</f>
        <v>4553524.8</v>
      </c>
      <c r="E92" s="125">
        <f>F38</f>
        <v>562795.20000000019</v>
      </c>
      <c r="F92" s="65"/>
      <c r="L92" s="128">
        <v>27</v>
      </c>
      <c r="M92" s="99" t="s">
        <v>89</v>
      </c>
      <c r="N92" s="125">
        <f>F37*F20/100</f>
        <v>116114.88239999999</v>
      </c>
      <c r="O92" s="125">
        <f>P91-N92</f>
        <v>14351.277599999928</v>
      </c>
      <c r="P92" s="125"/>
      <c r="Z92" s="128">
        <v>27</v>
      </c>
      <c r="AA92" s="127" t="s">
        <v>89</v>
      </c>
      <c r="AB92" s="126">
        <f>D92</f>
        <v>4553524.8</v>
      </c>
      <c r="AC92" s="125">
        <f>N92</f>
        <v>116114.88239999999</v>
      </c>
      <c r="AD92" s="125">
        <f>AF91-AB92</f>
        <v>562795.19999999925</v>
      </c>
      <c r="AE92" s="125">
        <f>AG91-AC92</f>
        <v>14351.277599999928</v>
      </c>
      <c r="AF92" s="125"/>
      <c r="AG92" s="125"/>
      <c r="AH92" s="77"/>
      <c r="AI92" s="77"/>
      <c r="AJ92" s="77"/>
      <c r="AK92" s="77"/>
      <c r="AL92" s="77"/>
      <c r="AM92" s="77"/>
      <c r="AN92" s="77"/>
      <c r="AO92" s="77"/>
      <c r="AP92" s="77"/>
      <c r="AQ92" s="77"/>
      <c r="AR92" s="77"/>
      <c r="AS92" s="77"/>
      <c r="AT92" s="77"/>
      <c r="AU92" s="77"/>
      <c r="AV92" s="77"/>
      <c r="AW92" s="77"/>
      <c r="AX92" s="77"/>
      <c r="AY92" s="77"/>
      <c r="AZ92" s="77"/>
      <c r="BA92" s="77"/>
      <c r="BB92" s="77"/>
      <c r="BC92" s="77"/>
      <c r="BD92" s="77"/>
      <c r="BE92" s="77"/>
      <c r="BF92" s="77"/>
      <c r="BG92" s="77"/>
      <c r="BH92" s="77"/>
      <c r="BI92" s="77"/>
      <c r="BJ92" s="77"/>
      <c r="BK92" s="77"/>
      <c r="BL92" s="77"/>
      <c r="BM92" s="77"/>
      <c r="BN92" s="77"/>
      <c r="BO92" s="77"/>
      <c r="BP92" s="77"/>
      <c r="BQ92" s="77"/>
      <c r="BR92" s="77"/>
      <c r="BS92" s="77"/>
      <c r="BT92" s="77"/>
      <c r="BU92" s="77"/>
      <c r="BV92" s="77"/>
      <c r="BW92" s="77"/>
      <c r="BX92" s="77"/>
      <c r="BY92" s="77"/>
      <c r="BZ92" s="77"/>
      <c r="CA92" s="77"/>
      <c r="CB92" s="77"/>
      <c r="CC92" s="77"/>
      <c r="CD92" s="77"/>
      <c r="CE92" s="77"/>
      <c r="CF92" s="77"/>
      <c r="CG92" s="77"/>
      <c r="CH92" s="77"/>
      <c r="CI92" s="77"/>
      <c r="CJ92" s="77"/>
      <c r="CK92" s="77"/>
      <c r="CL92" s="77"/>
      <c r="CM92" s="77"/>
      <c r="CN92" s="77"/>
      <c r="CO92" s="77"/>
      <c r="CP92" s="77"/>
      <c r="CQ92" s="77"/>
      <c r="CR92" s="77"/>
      <c r="CS92" s="77"/>
      <c r="CT92" s="77"/>
      <c r="CU92" s="77"/>
      <c r="CV92" s="77"/>
      <c r="CW92" s="77"/>
      <c r="CX92" s="77"/>
      <c r="CY92" s="77"/>
      <c r="CZ92" s="77"/>
      <c r="DA92" s="77"/>
      <c r="DB92" s="77"/>
      <c r="DC92" s="77"/>
      <c r="DD92" s="77"/>
      <c r="DE92" s="77"/>
      <c r="DF92" s="77"/>
      <c r="DG92" s="77"/>
      <c r="DH92" s="77"/>
      <c r="DI92" s="77"/>
      <c r="DJ92" s="77"/>
      <c r="DK92" s="77"/>
      <c r="DL92" s="77"/>
      <c r="DM92" s="77"/>
      <c r="DN92" s="77"/>
      <c r="DO92" s="77"/>
      <c r="DP92" s="77"/>
      <c r="DQ92" s="77"/>
      <c r="DR92" s="77"/>
      <c r="DS92" s="77"/>
      <c r="DT92" s="77"/>
      <c r="DU92" s="77"/>
      <c r="DV92" s="77"/>
      <c r="DW92" s="77"/>
      <c r="DX92" s="77"/>
      <c r="DY92" s="77"/>
      <c r="DZ92" s="77"/>
      <c r="EA92" s="77"/>
      <c r="EB92" s="77"/>
      <c r="EC92" s="77"/>
      <c r="ED92" s="77"/>
      <c r="EE92" s="77"/>
      <c r="EF92" s="77"/>
      <c r="EG92" s="77"/>
      <c r="EH92" s="77"/>
    </row>
    <row r="93" spans="2:138" ht="27" customHeight="1" x14ac:dyDescent="0.2">
      <c r="B93" s="74"/>
      <c r="C93" s="124"/>
      <c r="D93" s="123"/>
      <c r="E93" s="123"/>
      <c r="F93" s="123"/>
      <c r="L93" s="74"/>
      <c r="M93" s="124"/>
      <c r="N93" s="123"/>
      <c r="O93" s="123"/>
      <c r="P93" s="123"/>
      <c r="AD93" s="77"/>
      <c r="AE93" s="77"/>
      <c r="AF93" s="77"/>
      <c r="AG93" s="77"/>
      <c r="AH93" s="77"/>
      <c r="AI93" s="77"/>
      <c r="AJ93" s="77"/>
      <c r="AK93" s="77"/>
      <c r="AL93" s="77"/>
      <c r="AM93" s="77"/>
      <c r="AN93" s="77"/>
      <c r="AO93" s="77"/>
      <c r="AP93" s="77"/>
      <c r="AQ93" s="77"/>
      <c r="AR93" s="77"/>
      <c r="AS93" s="77"/>
      <c r="AT93" s="77"/>
      <c r="AU93" s="77"/>
      <c r="AV93" s="77"/>
      <c r="AW93" s="77"/>
      <c r="AX93" s="77"/>
      <c r="AY93" s="77"/>
      <c r="AZ93" s="77"/>
      <c r="BA93" s="77"/>
      <c r="BB93" s="77"/>
      <c r="BC93" s="77"/>
      <c r="BD93" s="77"/>
      <c r="BE93" s="77"/>
      <c r="BF93" s="77"/>
      <c r="BG93" s="77"/>
      <c r="BH93" s="77"/>
      <c r="BI93" s="77"/>
      <c r="BJ93" s="77"/>
      <c r="BK93" s="77"/>
      <c r="BL93" s="77"/>
      <c r="BM93" s="77"/>
      <c r="BN93" s="77"/>
      <c r="BO93" s="77"/>
      <c r="BP93" s="77"/>
      <c r="BQ93" s="77"/>
      <c r="BR93" s="77"/>
      <c r="BS93" s="77"/>
      <c r="BT93" s="77"/>
      <c r="BU93" s="77"/>
      <c r="BV93" s="77"/>
      <c r="BW93" s="77"/>
      <c r="BX93" s="77"/>
      <c r="BY93" s="77"/>
      <c r="BZ93" s="77"/>
      <c r="CA93" s="77"/>
      <c r="CB93" s="77"/>
      <c r="CC93" s="77"/>
      <c r="CD93" s="77"/>
      <c r="CE93" s="77"/>
      <c r="CF93" s="77"/>
      <c r="CG93" s="77"/>
      <c r="CH93" s="77"/>
      <c r="CI93" s="77"/>
      <c r="CJ93" s="77"/>
      <c r="CK93" s="77"/>
      <c r="CL93" s="77"/>
      <c r="CM93" s="77"/>
      <c r="CN93" s="77"/>
      <c r="CO93" s="77"/>
      <c r="CP93" s="77"/>
      <c r="CQ93" s="77"/>
      <c r="CR93" s="77"/>
      <c r="CS93" s="77"/>
      <c r="CT93" s="77"/>
      <c r="CU93" s="77"/>
      <c r="CV93" s="77"/>
      <c r="CW93" s="77"/>
      <c r="CX93" s="77"/>
      <c r="CY93" s="77"/>
      <c r="CZ93" s="77"/>
      <c r="DA93" s="77"/>
      <c r="DB93" s="77"/>
      <c r="DC93" s="77"/>
      <c r="DD93" s="77"/>
      <c r="DE93" s="77"/>
      <c r="DF93" s="77"/>
      <c r="DG93" s="77"/>
      <c r="DH93" s="77"/>
      <c r="DI93" s="77"/>
      <c r="DJ93" s="77"/>
      <c r="DK93" s="77"/>
      <c r="DL93" s="77"/>
      <c r="DM93" s="77"/>
      <c r="DN93" s="77"/>
      <c r="DO93" s="77"/>
      <c r="DP93" s="77"/>
      <c r="DQ93" s="77"/>
      <c r="DR93" s="77"/>
      <c r="DS93" s="77"/>
      <c r="DT93" s="77"/>
      <c r="DU93" s="77"/>
      <c r="DV93" s="77"/>
      <c r="DW93" s="77"/>
      <c r="DX93" s="77"/>
      <c r="DY93" s="77"/>
      <c r="DZ93" s="77"/>
      <c r="EA93" s="77"/>
      <c r="EB93" s="77"/>
      <c r="EC93" s="77"/>
      <c r="ED93" s="77"/>
      <c r="EE93" s="77"/>
      <c r="EF93" s="77"/>
      <c r="EG93" s="77"/>
      <c r="EH93" s="77"/>
    </row>
    <row r="94" spans="2:138" ht="27" customHeight="1" x14ac:dyDescent="0.2">
      <c r="B94" s="74"/>
      <c r="C94" s="124"/>
      <c r="D94" s="123"/>
      <c r="E94" s="123"/>
      <c r="F94" s="123"/>
      <c r="L94" s="74"/>
      <c r="M94" s="124"/>
      <c r="N94" s="123"/>
      <c r="O94" s="123"/>
      <c r="P94" s="123"/>
      <c r="AD94" s="77"/>
      <c r="AE94" s="77"/>
      <c r="AF94" s="77"/>
      <c r="AG94" s="77"/>
      <c r="AH94" s="77"/>
      <c r="AI94" s="77"/>
      <c r="AJ94" s="77"/>
      <c r="AK94" s="77"/>
      <c r="AL94" s="77"/>
      <c r="AM94" s="77"/>
      <c r="AN94" s="77"/>
      <c r="AO94" s="77"/>
      <c r="AP94" s="77"/>
      <c r="AQ94" s="77"/>
      <c r="AR94" s="77"/>
      <c r="AS94" s="77"/>
      <c r="AT94" s="77"/>
      <c r="AU94" s="77"/>
      <c r="AV94" s="77"/>
      <c r="AW94" s="77"/>
      <c r="AX94" s="77"/>
      <c r="AY94" s="77"/>
      <c r="AZ94" s="77"/>
      <c r="BA94" s="77"/>
      <c r="BB94" s="77"/>
      <c r="BC94" s="77"/>
      <c r="BD94" s="77"/>
      <c r="BE94" s="77"/>
      <c r="BF94" s="77"/>
      <c r="BG94" s="77"/>
      <c r="BH94" s="77"/>
      <c r="BI94" s="77"/>
      <c r="BJ94" s="77"/>
      <c r="BK94" s="77"/>
      <c r="BL94" s="77"/>
      <c r="BM94" s="77"/>
      <c r="BN94" s="77"/>
      <c r="BO94" s="77"/>
      <c r="BP94" s="77"/>
      <c r="BQ94" s="77"/>
      <c r="BR94" s="77"/>
      <c r="BS94" s="77"/>
      <c r="BT94" s="77"/>
      <c r="BU94" s="77"/>
      <c r="BV94" s="77"/>
      <c r="BW94" s="77"/>
      <c r="BX94" s="77"/>
      <c r="BY94" s="77"/>
      <c r="BZ94" s="77"/>
      <c r="CA94" s="77"/>
      <c r="CB94" s="77"/>
      <c r="CC94" s="77"/>
      <c r="CD94" s="77"/>
      <c r="CE94" s="77"/>
      <c r="CF94" s="77"/>
      <c r="CG94" s="77"/>
      <c r="CH94" s="77"/>
      <c r="CI94" s="77"/>
      <c r="CJ94" s="77"/>
      <c r="CK94" s="77"/>
      <c r="CL94" s="77"/>
      <c r="CM94" s="77"/>
      <c r="CN94" s="77"/>
      <c r="CO94" s="77"/>
      <c r="CP94" s="77"/>
      <c r="CQ94" s="77"/>
      <c r="CR94" s="77"/>
      <c r="CS94" s="77"/>
      <c r="CT94" s="77"/>
      <c r="CU94" s="77"/>
      <c r="CV94" s="77"/>
      <c r="CW94" s="77"/>
      <c r="CX94" s="77"/>
      <c r="CY94" s="77"/>
      <c r="CZ94" s="77"/>
      <c r="DA94" s="77"/>
      <c r="DB94" s="77"/>
      <c r="DC94" s="77"/>
      <c r="DD94" s="77"/>
      <c r="DE94" s="77"/>
      <c r="DF94" s="77"/>
      <c r="DG94" s="77"/>
      <c r="DH94" s="77"/>
      <c r="DI94" s="77"/>
      <c r="DJ94" s="77"/>
      <c r="DK94" s="77"/>
      <c r="DL94" s="77"/>
      <c r="DM94" s="77"/>
      <c r="DN94" s="77"/>
      <c r="DO94" s="77"/>
      <c r="DP94" s="77"/>
      <c r="DQ94" s="77"/>
      <c r="DR94" s="77"/>
      <c r="DS94" s="77"/>
      <c r="DT94" s="77"/>
      <c r="DU94" s="77"/>
      <c r="DV94" s="77"/>
      <c r="DW94" s="77"/>
      <c r="DX94" s="77"/>
      <c r="DY94" s="77"/>
      <c r="DZ94" s="77"/>
      <c r="EA94" s="77"/>
      <c r="EB94" s="77"/>
      <c r="EC94" s="77"/>
      <c r="ED94" s="77"/>
      <c r="EE94" s="77"/>
      <c r="EF94" s="77"/>
      <c r="EG94" s="77"/>
      <c r="EH94" s="77"/>
    </row>
    <row r="95" spans="2:138" ht="27" customHeight="1" x14ac:dyDescent="0.2">
      <c r="B95" s="74"/>
      <c r="C95" s="75"/>
      <c r="D95" s="123"/>
      <c r="E95" s="123"/>
      <c r="F95" s="123"/>
      <c r="L95" s="74"/>
      <c r="M95" s="75"/>
      <c r="N95" s="123"/>
      <c r="O95" s="123"/>
      <c r="P95" s="123"/>
      <c r="AD95" s="77"/>
      <c r="AE95" s="77"/>
      <c r="AF95" s="77"/>
      <c r="AG95" s="77"/>
      <c r="AH95" s="77"/>
      <c r="AI95" s="77"/>
      <c r="AJ95" s="77"/>
      <c r="AK95" s="77"/>
      <c r="AL95" s="77"/>
      <c r="AM95" s="77"/>
      <c r="AN95" s="77"/>
      <c r="AO95" s="77"/>
      <c r="AP95" s="77"/>
      <c r="AQ95" s="77"/>
      <c r="AR95" s="77"/>
      <c r="AS95" s="77"/>
      <c r="AT95" s="77"/>
      <c r="AU95" s="77"/>
      <c r="AV95" s="77"/>
      <c r="AW95" s="77"/>
      <c r="AX95" s="77"/>
      <c r="AY95" s="77"/>
      <c r="AZ95" s="77"/>
      <c r="BA95" s="77"/>
      <c r="BB95" s="77"/>
      <c r="BC95" s="77"/>
      <c r="BD95" s="77"/>
      <c r="BE95" s="77"/>
      <c r="BF95" s="77"/>
      <c r="BG95" s="77"/>
      <c r="BH95" s="77"/>
      <c r="BI95" s="77"/>
      <c r="BJ95" s="77"/>
      <c r="BK95" s="77"/>
      <c r="BL95" s="77"/>
      <c r="BM95" s="77"/>
      <c r="BN95" s="77"/>
      <c r="BO95" s="77"/>
      <c r="BP95" s="77"/>
      <c r="BQ95" s="77"/>
      <c r="BR95" s="77"/>
      <c r="BS95" s="77"/>
      <c r="BT95" s="77"/>
      <c r="BU95" s="77"/>
      <c r="BV95" s="77"/>
      <c r="BW95" s="77"/>
      <c r="BX95" s="77"/>
      <c r="BY95" s="77"/>
      <c r="BZ95" s="77"/>
      <c r="CA95" s="77"/>
      <c r="CB95" s="77"/>
      <c r="CC95" s="77"/>
      <c r="CD95" s="77"/>
      <c r="CE95" s="77"/>
      <c r="CF95" s="77"/>
      <c r="CG95" s="77"/>
      <c r="CH95" s="77"/>
      <c r="CI95" s="77"/>
      <c r="CJ95" s="77"/>
      <c r="CK95" s="77"/>
      <c r="CL95" s="77"/>
      <c r="CM95" s="77"/>
      <c r="CN95" s="77"/>
      <c r="CO95" s="77"/>
      <c r="CP95" s="77"/>
      <c r="CQ95" s="77"/>
      <c r="CR95" s="77"/>
      <c r="CS95" s="77"/>
      <c r="CT95" s="77"/>
      <c r="CU95" s="77"/>
      <c r="CV95" s="77"/>
      <c r="CW95" s="77"/>
      <c r="CX95" s="77"/>
      <c r="CY95" s="77"/>
      <c r="CZ95" s="77"/>
      <c r="DA95" s="77"/>
      <c r="DB95" s="77"/>
      <c r="DC95" s="77"/>
      <c r="DD95" s="77"/>
      <c r="DE95" s="77"/>
      <c r="DF95" s="77"/>
      <c r="DG95" s="77"/>
      <c r="DH95" s="77"/>
      <c r="DI95" s="77"/>
      <c r="DJ95" s="77"/>
      <c r="DK95" s="77"/>
      <c r="DL95" s="77"/>
      <c r="DM95" s="77"/>
      <c r="DN95" s="77"/>
      <c r="DO95" s="77"/>
      <c r="DP95" s="77"/>
      <c r="DQ95" s="77"/>
      <c r="DR95" s="77"/>
      <c r="DS95" s="77"/>
      <c r="DT95" s="77"/>
      <c r="DU95" s="77"/>
      <c r="DV95" s="77"/>
      <c r="DW95" s="77"/>
      <c r="DX95" s="77"/>
      <c r="DY95" s="77"/>
      <c r="DZ95" s="77"/>
      <c r="EA95" s="77"/>
      <c r="EB95" s="77"/>
      <c r="EC95" s="77"/>
      <c r="ED95" s="77"/>
      <c r="EE95" s="77"/>
      <c r="EF95" s="77"/>
      <c r="EG95" s="77"/>
      <c r="EH95" s="77"/>
    </row>
    <row r="96" spans="2:138" ht="27" customHeight="1" x14ac:dyDescent="0.2">
      <c r="B96" s="122"/>
      <c r="C96" s="122"/>
      <c r="D96" s="122"/>
      <c r="E96" s="122"/>
      <c r="F96" s="122"/>
      <c r="AD96" s="77"/>
      <c r="AE96" s="77"/>
      <c r="AF96" s="77"/>
      <c r="AG96" s="77"/>
      <c r="AH96" s="77"/>
      <c r="AI96" s="77"/>
      <c r="AJ96" s="77"/>
      <c r="AK96" s="77"/>
      <c r="AL96" s="77"/>
      <c r="AM96" s="77"/>
      <c r="AN96" s="77"/>
      <c r="AO96" s="77"/>
      <c r="AP96" s="77"/>
      <c r="AQ96" s="77"/>
      <c r="AR96" s="77"/>
      <c r="AS96" s="77"/>
      <c r="AT96" s="77"/>
      <c r="AU96" s="77"/>
      <c r="AV96" s="77"/>
      <c r="AW96" s="77"/>
      <c r="AX96" s="77"/>
      <c r="AY96" s="77"/>
      <c r="AZ96" s="77"/>
      <c r="BA96" s="77"/>
      <c r="BB96" s="77"/>
      <c r="BC96" s="77"/>
      <c r="BD96" s="77"/>
      <c r="BE96" s="77"/>
      <c r="BF96" s="77"/>
      <c r="BG96" s="77"/>
      <c r="BH96" s="77"/>
      <c r="BI96" s="77"/>
      <c r="BJ96" s="77"/>
      <c r="BK96" s="77"/>
      <c r="BL96" s="77"/>
      <c r="BM96" s="77"/>
      <c r="BN96" s="77"/>
      <c r="BO96" s="77"/>
      <c r="BP96" s="77"/>
      <c r="BQ96" s="77"/>
      <c r="BR96" s="77"/>
      <c r="BS96" s="77"/>
      <c r="BT96" s="77"/>
      <c r="BU96" s="77"/>
      <c r="BV96" s="77"/>
      <c r="BW96" s="77"/>
      <c r="BX96" s="77"/>
      <c r="BY96" s="77"/>
      <c r="BZ96" s="77"/>
      <c r="CA96" s="77"/>
      <c r="CB96" s="77"/>
      <c r="CC96" s="77"/>
      <c r="CD96" s="77"/>
      <c r="CE96" s="77"/>
      <c r="CF96" s="77"/>
      <c r="CG96" s="77"/>
      <c r="CH96" s="77"/>
      <c r="CI96" s="77"/>
      <c r="CJ96" s="77"/>
      <c r="CK96" s="77"/>
      <c r="CL96" s="77"/>
      <c r="CM96" s="77"/>
      <c r="CN96" s="77"/>
      <c r="CO96" s="77"/>
      <c r="CP96" s="77"/>
      <c r="CQ96" s="77"/>
      <c r="CR96" s="77"/>
      <c r="CS96" s="77"/>
      <c r="CT96" s="77"/>
      <c r="CU96" s="77"/>
      <c r="CV96" s="77"/>
      <c r="CW96" s="77"/>
      <c r="CX96" s="77"/>
      <c r="CY96" s="77"/>
      <c r="CZ96" s="77"/>
      <c r="DA96" s="77"/>
      <c r="DB96" s="77"/>
      <c r="DC96" s="77"/>
      <c r="DD96" s="77"/>
      <c r="DE96" s="77"/>
      <c r="DF96" s="77"/>
      <c r="DG96" s="77"/>
      <c r="DH96" s="77"/>
      <c r="DI96" s="77"/>
      <c r="DJ96" s="77"/>
      <c r="DK96" s="77"/>
      <c r="DL96" s="77"/>
      <c r="DM96" s="77"/>
      <c r="DN96" s="77"/>
      <c r="DO96" s="77"/>
      <c r="DP96" s="77"/>
      <c r="DQ96" s="77"/>
      <c r="DR96" s="77"/>
      <c r="DS96" s="77"/>
      <c r="DT96" s="77"/>
      <c r="DU96" s="77"/>
      <c r="DV96" s="77"/>
      <c r="DW96" s="77"/>
      <c r="DX96" s="77"/>
      <c r="DY96" s="77"/>
      <c r="DZ96" s="77"/>
      <c r="EA96" s="77"/>
      <c r="EB96" s="77"/>
      <c r="EC96" s="77"/>
      <c r="ED96" s="77"/>
      <c r="EE96" s="77"/>
      <c r="EF96" s="77"/>
      <c r="EG96" s="77"/>
      <c r="EH96" s="77"/>
    </row>
    <row r="97" spans="1:138" ht="27" customHeight="1" x14ac:dyDescent="0.2">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77"/>
      <c r="BU97" s="77"/>
      <c r="BV97" s="77"/>
      <c r="BW97" s="77"/>
      <c r="BX97" s="77"/>
      <c r="BY97" s="77"/>
      <c r="BZ97" s="77"/>
      <c r="CA97" s="77"/>
      <c r="CB97" s="77"/>
      <c r="CC97" s="77"/>
      <c r="CD97" s="77"/>
      <c r="CE97" s="77"/>
      <c r="CF97" s="77"/>
      <c r="CG97" s="77"/>
      <c r="CH97" s="77"/>
      <c r="CI97" s="77"/>
      <c r="CJ97" s="77"/>
      <c r="CK97" s="77"/>
      <c r="CL97" s="77"/>
      <c r="CM97" s="77"/>
      <c r="CN97" s="77"/>
      <c r="CO97" s="77"/>
      <c r="CP97" s="77"/>
      <c r="CQ97" s="77"/>
      <c r="CR97" s="77"/>
      <c r="CS97" s="77"/>
      <c r="CT97" s="77"/>
      <c r="CU97" s="77"/>
      <c r="CV97" s="77"/>
      <c r="CW97" s="77"/>
      <c r="CX97" s="77"/>
      <c r="CY97" s="77"/>
      <c r="CZ97" s="77"/>
      <c r="DA97" s="77"/>
      <c r="DB97" s="77"/>
      <c r="DC97" s="77"/>
      <c r="DD97" s="77"/>
      <c r="DE97" s="77"/>
      <c r="DF97" s="77"/>
      <c r="DG97" s="77"/>
      <c r="DH97" s="77"/>
      <c r="DI97" s="77"/>
      <c r="DJ97" s="77"/>
      <c r="DK97" s="77"/>
      <c r="DL97" s="77"/>
      <c r="DM97" s="77"/>
      <c r="DN97" s="77"/>
      <c r="DO97" s="77"/>
      <c r="DP97" s="77"/>
      <c r="DQ97" s="77"/>
      <c r="DR97" s="77"/>
      <c r="DS97" s="77"/>
      <c r="DT97" s="77"/>
      <c r="DU97" s="77"/>
      <c r="DV97" s="77"/>
      <c r="DW97" s="77"/>
      <c r="DX97" s="77"/>
      <c r="DY97" s="77"/>
      <c r="DZ97" s="77"/>
      <c r="EA97" s="77"/>
      <c r="EB97" s="77"/>
      <c r="EC97" s="77"/>
      <c r="ED97" s="77"/>
      <c r="EE97" s="77"/>
      <c r="EF97" s="77"/>
      <c r="EG97" s="77"/>
      <c r="EH97" s="77"/>
    </row>
    <row r="98" spans="1:138" ht="27" customHeight="1" x14ac:dyDescent="0.2">
      <c r="AD98" s="77"/>
      <c r="AE98" s="77"/>
      <c r="AF98" s="77"/>
      <c r="AG98" s="77"/>
      <c r="AH98" s="77"/>
      <c r="AI98" s="77"/>
      <c r="AJ98" s="77"/>
      <c r="AK98" s="77"/>
      <c r="AL98" s="77"/>
      <c r="AM98" s="77"/>
      <c r="AN98" s="77"/>
      <c r="AO98" s="77"/>
      <c r="AP98" s="77"/>
      <c r="AQ98" s="77"/>
      <c r="AR98" s="77"/>
      <c r="AS98" s="77"/>
      <c r="AT98" s="77"/>
      <c r="AU98" s="77"/>
      <c r="AV98" s="77"/>
      <c r="AW98" s="77"/>
      <c r="AX98" s="77"/>
      <c r="AY98" s="77"/>
      <c r="AZ98" s="77"/>
      <c r="BA98" s="77"/>
      <c r="BB98" s="77"/>
      <c r="BC98" s="77"/>
      <c r="BD98" s="77"/>
      <c r="BE98" s="77"/>
      <c r="BF98" s="77"/>
      <c r="BG98" s="77"/>
      <c r="BH98" s="77"/>
      <c r="BI98" s="77"/>
      <c r="BJ98" s="77"/>
      <c r="BK98" s="77"/>
      <c r="BL98" s="77"/>
      <c r="BM98" s="77"/>
      <c r="BN98" s="77"/>
      <c r="BO98" s="77"/>
      <c r="BP98" s="77"/>
      <c r="BQ98" s="77"/>
      <c r="BR98" s="77"/>
      <c r="BS98" s="77"/>
      <c r="BT98" s="77"/>
      <c r="BU98" s="77"/>
      <c r="BV98" s="77"/>
      <c r="BW98" s="77"/>
      <c r="BX98" s="77"/>
      <c r="BY98" s="77"/>
      <c r="BZ98" s="77"/>
      <c r="CA98" s="77"/>
      <c r="CB98" s="77"/>
      <c r="CC98" s="77"/>
      <c r="CD98" s="77"/>
      <c r="CE98" s="77"/>
      <c r="CF98" s="77"/>
      <c r="CG98" s="77"/>
      <c r="CH98" s="77"/>
      <c r="CI98" s="77"/>
      <c r="CJ98" s="77"/>
      <c r="CK98" s="77"/>
      <c r="CL98" s="77"/>
      <c r="CM98" s="77"/>
      <c r="CN98" s="77"/>
      <c r="CO98" s="77"/>
      <c r="CP98" s="77"/>
      <c r="CQ98" s="77"/>
      <c r="CR98" s="77"/>
      <c r="CS98" s="77"/>
      <c r="CT98" s="77"/>
      <c r="CU98" s="77"/>
      <c r="CV98" s="77"/>
      <c r="CW98" s="77"/>
      <c r="CX98" s="77"/>
      <c r="CY98" s="77"/>
      <c r="CZ98" s="77"/>
      <c r="DA98" s="77"/>
      <c r="DB98" s="77"/>
      <c r="DC98" s="77"/>
      <c r="DD98" s="77"/>
      <c r="DE98" s="77"/>
      <c r="DF98" s="77"/>
      <c r="DG98" s="77"/>
      <c r="DH98" s="77"/>
      <c r="DI98" s="77"/>
      <c r="DJ98" s="77"/>
      <c r="DK98" s="77"/>
      <c r="DL98" s="77"/>
      <c r="DM98" s="77"/>
      <c r="DN98" s="77"/>
      <c r="DO98" s="77"/>
      <c r="DP98" s="77"/>
      <c r="DQ98" s="77"/>
      <c r="DR98" s="77"/>
      <c r="DS98" s="77"/>
      <c r="DT98" s="77"/>
      <c r="DU98" s="77"/>
      <c r="DV98" s="77"/>
      <c r="DW98" s="77"/>
      <c r="DX98" s="77"/>
      <c r="DY98" s="77"/>
      <c r="DZ98" s="77"/>
      <c r="EA98" s="77"/>
      <c r="EB98" s="77"/>
      <c r="EC98" s="77"/>
      <c r="ED98" s="77"/>
      <c r="EE98" s="77"/>
      <c r="EF98" s="77"/>
      <c r="EG98" s="77"/>
      <c r="EH98" s="77"/>
    </row>
    <row r="99" spans="1:138" ht="27" customHeight="1" x14ac:dyDescent="0.2">
      <c r="AD99" s="77"/>
      <c r="AE99" s="77"/>
      <c r="AF99" s="77"/>
      <c r="AG99" s="77"/>
      <c r="AH99" s="77"/>
      <c r="AI99" s="77"/>
      <c r="AJ99" s="77"/>
      <c r="AK99" s="77"/>
      <c r="AL99" s="77"/>
      <c r="AM99" s="77"/>
      <c r="AN99" s="77"/>
      <c r="AO99" s="77"/>
      <c r="AP99" s="77"/>
      <c r="AQ99" s="77"/>
      <c r="AR99" s="77"/>
      <c r="AS99" s="77"/>
      <c r="AT99" s="77"/>
      <c r="AU99" s="77"/>
      <c r="AV99" s="77"/>
      <c r="AW99" s="77"/>
      <c r="AX99" s="77"/>
      <c r="AY99" s="77"/>
      <c r="AZ99" s="77"/>
      <c r="BA99" s="77"/>
      <c r="BB99" s="77"/>
      <c r="BC99" s="77"/>
      <c r="BD99" s="77"/>
      <c r="BE99" s="77"/>
      <c r="BF99" s="77"/>
      <c r="BG99" s="77"/>
      <c r="BH99" s="77"/>
      <c r="BI99" s="77"/>
      <c r="BJ99" s="77"/>
      <c r="BK99" s="77"/>
      <c r="BL99" s="77"/>
      <c r="BM99" s="77"/>
      <c r="BN99" s="77"/>
      <c r="BO99" s="77"/>
      <c r="BP99" s="77"/>
      <c r="BQ99" s="77"/>
      <c r="BR99" s="77"/>
      <c r="BS99" s="77"/>
      <c r="BT99" s="77"/>
      <c r="BU99" s="77"/>
      <c r="BV99" s="77"/>
      <c r="BW99" s="77"/>
      <c r="BX99" s="77"/>
      <c r="BY99" s="77"/>
      <c r="BZ99" s="77"/>
      <c r="CA99" s="77"/>
      <c r="CB99" s="77"/>
      <c r="CC99" s="77"/>
      <c r="CD99" s="77"/>
      <c r="CE99" s="77"/>
      <c r="CF99" s="77"/>
      <c r="CG99" s="77"/>
      <c r="CH99" s="77"/>
      <c r="CI99" s="77"/>
      <c r="CJ99" s="77"/>
      <c r="CK99" s="77"/>
      <c r="CL99" s="77"/>
      <c r="CM99" s="77"/>
      <c r="CN99" s="77"/>
      <c r="CO99" s="77"/>
      <c r="CP99" s="77"/>
      <c r="CQ99" s="77"/>
      <c r="CR99" s="77"/>
      <c r="CS99" s="77"/>
      <c r="CT99" s="77"/>
      <c r="CU99" s="77"/>
      <c r="CV99" s="77"/>
      <c r="CW99" s="77"/>
      <c r="CX99" s="77"/>
      <c r="CY99" s="77"/>
      <c r="CZ99" s="77"/>
      <c r="DA99" s="77"/>
      <c r="DB99" s="77"/>
      <c r="DC99" s="77"/>
      <c r="DD99" s="77"/>
      <c r="DE99" s="77"/>
      <c r="DF99" s="77"/>
      <c r="DG99" s="77"/>
      <c r="DH99" s="77"/>
      <c r="DI99" s="77"/>
      <c r="DJ99" s="77"/>
      <c r="DK99" s="77"/>
      <c r="DL99" s="77"/>
      <c r="DM99" s="77"/>
      <c r="DN99" s="77"/>
      <c r="DO99" s="77"/>
      <c r="DP99" s="77"/>
      <c r="DQ99" s="77"/>
      <c r="DR99" s="77"/>
      <c r="DS99" s="77"/>
      <c r="DT99" s="77"/>
      <c r="DU99" s="77"/>
      <c r="DV99" s="77"/>
      <c r="DW99" s="77"/>
      <c r="DX99" s="77"/>
      <c r="DY99" s="77"/>
      <c r="DZ99" s="77"/>
      <c r="EA99" s="77"/>
      <c r="EB99" s="77"/>
      <c r="EC99" s="77"/>
      <c r="ED99" s="77"/>
      <c r="EE99" s="77"/>
      <c r="EF99" s="77"/>
      <c r="EG99" s="77"/>
      <c r="EH99" s="77"/>
    </row>
    <row r="100" spans="1:138" ht="27" customHeight="1" x14ac:dyDescent="0.2">
      <c r="A100" s="28"/>
      <c r="B100" s="121"/>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77"/>
      <c r="AA100" s="77"/>
      <c r="AB100" s="77"/>
      <c r="AC100" s="77"/>
      <c r="AD100" s="77"/>
      <c r="AE100" s="77"/>
      <c r="AF100" s="77"/>
      <c r="AG100" s="77"/>
      <c r="AH100" s="77"/>
      <c r="AI100" s="77"/>
      <c r="AJ100" s="77"/>
      <c r="AK100" s="77"/>
      <c r="AL100" s="77"/>
      <c r="AM100" s="77"/>
      <c r="AN100" s="77"/>
      <c r="AO100" s="77"/>
      <c r="AP100" s="77"/>
      <c r="AQ100" s="77"/>
      <c r="AR100" s="77"/>
      <c r="AS100" s="77"/>
      <c r="AT100" s="77"/>
      <c r="AU100" s="77"/>
      <c r="AV100" s="77"/>
      <c r="AW100" s="77"/>
      <c r="AX100" s="77"/>
      <c r="AY100" s="77"/>
      <c r="AZ100" s="77"/>
      <c r="BA100" s="77"/>
      <c r="BB100" s="77"/>
      <c r="BC100" s="77"/>
      <c r="BD100" s="77"/>
      <c r="BE100" s="77"/>
      <c r="BF100" s="77"/>
      <c r="BG100" s="77"/>
      <c r="BH100" s="77"/>
      <c r="BI100" s="77"/>
      <c r="BJ100" s="77"/>
      <c r="BK100" s="77"/>
      <c r="BL100" s="77"/>
      <c r="BM100" s="77"/>
      <c r="BN100" s="77"/>
      <c r="BO100" s="77"/>
      <c r="BP100" s="77"/>
      <c r="BQ100" s="77"/>
      <c r="BR100" s="77"/>
      <c r="BS100" s="77"/>
      <c r="BT100" s="77"/>
      <c r="BU100" s="77"/>
      <c r="BV100" s="77"/>
      <c r="BW100" s="77"/>
      <c r="BX100" s="77"/>
      <c r="BY100" s="77"/>
      <c r="BZ100" s="77"/>
      <c r="CA100" s="77"/>
      <c r="CB100" s="77"/>
      <c r="CC100" s="77"/>
      <c r="CD100" s="77"/>
      <c r="CE100" s="77"/>
      <c r="CF100" s="77"/>
      <c r="CG100" s="77"/>
      <c r="CH100" s="77"/>
      <c r="CI100" s="77"/>
      <c r="CJ100" s="77"/>
      <c r="CK100" s="77"/>
      <c r="CL100" s="77"/>
      <c r="CM100" s="77"/>
      <c r="CN100" s="77"/>
      <c r="CO100" s="77"/>
      <c r="CP100" s="77"/>
      <c r="CQ100" s="77"/>
      <c r="CR100" s="77"/>
      <c r="CS100" s="77"/>
      <c r="CT100" s="77"/>
      <c r="CU100" s="77"/>
      <c r="CV100" s="77"/>
      <c r="CW100" s="77"/>
      <c r="CX100" s="77"/>
      <c r="CY100" s="77"/>
      <c r="CZ100" s="77"/>
      <c r="DA100" s="77"/>
      <c r="DB100" s="77"/>
      <c r="DC100" s="77"/>
      <c r="DD100" s="77"/>
      <c r="DE100" s="77"/>
      <c r="DF100" s="77"/>
      <c r="DG100" s="77"/>
      <c r="DH100" s="77"/>
      <c r="DI100" s="77"/>
      <c r="DJ100" s="77"/>
      <c r="DK100" s="77"/>
      <c r="DL100" s="77"/>
      <c r="DM100" s="77"/>
      <c r="DN100" s="77"/>
      <c r="DO100" s="77"/>
      <c r="DP100" s="77"/>
      <c r="DQ100" s="77"/>
      <c r="DR100" s="77"/>
      <c r="DS100" s="77"/>
      <c r="DT100" s="77"/>
      <c r="DU100" s="77"/>
      <c r="DV100" s="77"/>
      <c r="DW100" s="77"/>
      <c r="DX100" s="77"/>
      <c r="DY100" s="77"/>
      <c r="DZ100" s="77"/>
      <c r="EA100" s="77"/>
      <c r="EB100" s="77"/>
      <c r="EC100" s="77"/>
      <c r="ED100" s="77"/>
      <c r="EE100" s="77"/>
      <c r="EF100" s="77"/>
      <c r="EG100" s="77"/>
      <c r="EH100" s="77"/>
    </row>
    <row r="101" spans="1:138" ht="27" customHeight="1" x14ac:dyDescent="0.2">
      <c r="A101" s="28"/>
      <c r="B101" s="121"/>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77"/>
      <c r="AA101" s="77"/>
      <c r="AB101" s="77"/>
      <c r="AC101" s="77"/>
      <c r="AD101" s="77"/>
      <c r="AE101" s="77"/>
      <c r="AF101" s="77"/>
      <c r="AG101" s="77"/>
      <c r="AH101" s="77"/>
      <c r="AI101" s="77"/>
      <c r="AJ101" s="77"/>
      <c r="AK101" s="77"/>
      <c r="AL101" s="77"/>
      <c r="AM101" s="77"/>
      <c r="AN101" s="77"/>
      <c r="AO101" s="77"/>
      <c r="AP101" s="77"/>
      <c r="AQ101" s="77"/>
      <c r="AR101" s="77"/>
      <c r="AS101" s="77"/>
      <c r="AT101" s="77"/>
      <c r="AU101" s="77"/>
      <c r="AV101" s="77"/>
      <c r="AW101" s="77"/>
      <c r="AX101" s="77"/>
      <c r="AY101" s="77"/>
      <c r="AZ101" s="77"/>
      <c r="BA101" s="77"/>
      <c r="BB101" s="77"/>
      <c r="BC101" s="77"/>
      <c r="BD101" s="77"/>
      <c r="BE101" s="77"/>
      <c r="BF101" s="77"/>
      <c r="BG101" s="77"/>
      <c r="BH101" s="77"/>
      <c r="BI101" s="77"/>
      <c r="BJ101" s="77"/>
      <c r="BK101" s="77"/>
      <c r="BL101" s="77"/>
      <c r="BM101" s="77"/>
      <c r="BN101" s="77"/>
      <c r="BO101" s="77"/>
      <c r="BP101" s="77"/>
      <c r="BQ101" s="77"/>
      <c r="BR101" s="77"/>
      <c r="BS101" s="77"/>
      <c r="BT101" s="77"/>
      <c r="BU101" s="77"/>
      <c r="BV101" s="77"/>
      <c r="BW101" s="77"/>
      <c r="BX101" s="77"/>
      <c r="BY101" s="77"/>
      <c r="BZ101" s="77"/>
      <c r="CA101" s="77"/>
      <c r="CB101" s="77"/>
      <c r="CC101" s="77"/>
      <c r="CD101" s="77"/>
      <c r="CE101" s="77"/>
      <c r="CF101" s="77"/>
      <c r="CG101" s="77"/>
      <c r="CH101" s="77"/>
      <c r="CI101" s="77"/>
      <c r="CJ101" s="77"/>
      <c r="CK101" s="77"/>
      <c r="CL101" s="77"/>
      <c r="CM101" s="77"/>
      <c r="CN101" s="77"/>
      <c r="CO101" s="77"/>
      <c r="CP101" s="77"/>
      <c r="CQ101" s="77"/>
      <c r="CR101" s="77"/>
      <c r="CS101" s="77"/>
      <c r="CT101" s="77"/>
      <c r="CU101" s="77"/>
      <c r="CV101" s="77"/>
      <c r="CW101" s="77"/>
      <c r="CX101" s="77"/>
      <c r="CY101" s="77"/>
      <c r="CZ101" s="77"/>
      <c r="DA101" s="77"/>
      <c r="DB101" s="77"/>
      <c r="DC101" s="77"/>
      <c r="DD101" s="77"/>
      <c r="DE101" s="77"/>
      <c r="DF101" s="77"/>
      <c r="DG101" s="77"/>
      <c r="DH101" s="77"/>
      <c r="DI101" s="77"/>
      <c r="DJ101" s="77"/>
      <c r="DK101" s="77"/>
      <c r="DL101" s="77"/>
      <c r="DM101" s="77"/>
      <c r="DN101" s="77"/>
      <c r="DO101" s="77"/>
      <c r="DP101" s="77"/>
      <c r="DQ101" s="77"/>
      <c r="DR101" s="77"/>
      <c r="DS101" s="77"/>
      <c r="DT101" s="77"/>
      <c r="DU101" s="77"/>
      <c r="DV101" s="77"/>
      <c r="DW101" s="77"/>
      <c r="DX101" s="77"/>
      <c r="DY101" s="77"/>
      <c r="DZ101" s="77"/>
      <c r="EA101" s="77"/>
      <c r="EB101" s="77"/>
      <c r="EC101" s="77"/>
      <c r="ED101" s="77"/>
      <c r="EE101" s="77"/>
      <c r="EF101" s="77"/>
      <c r="EG101" s="77"/>
      <c r="EH101" s="77"/>
    </row>
    <row r="102" spans="1:138" ht="27" customHeight="1" x14ac:dyDescent="0.2">
      <c r="A102" s="28"/>
      <c r="B102" s="121"/>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77"/>
      <c r="AA102" s="77"/>
      <c r="AB102" s="77"/>
      <c r="AC102" s="77"/>
      <c r="AD102" s="77"/>
      <c r="AE102" s="77"/>
      <c r="AF102" s="77"/>
      <c r="AG102" s="77"/>
      <c r="AH102" s="77"/>
      <c r="AI102" s="77"/>
      <c r="AJ102" s="77"/>
      <c r="AK102" s="77"/>
      <c r="AL102" s="77"/>
      <c r="AM102" s="77"/>
      <c r="AN102" s="77"/>
      <c r="AO102" s="77"/>
      <c r="AP102" s="77"/>
      <c r="AQ102" s="77"/>
      <c r="AR102" s="77"/>
      <c r="AS102" s="77"/>
      <c r="AT102" s="77"/>
      <c r="AU102" s="77"/>
      <c r="AV102" s="77"/>
      <c r="AW102" s="77"/>
      <c r="AX102" s="77"/>
      <c r="AY102" s="77"/>
      <c r="AZ102" s="77"/>
      <c r="BA102" s="77"/>
      <c r="BB102" s="77"/>
      <c r="BC102" s="77"/>
      <c r="BD102" s="77"/>
      <c r="BE102" s="77"/>
      <c r="BF102" s="77"/>
      <c r="BG102" s="77"/>
      <c r="BH102" s="77"/>
      <c r="BI102" s="77"/>
      <c r="BJ102" s="77"/>
      <c r="BK102" s="77"/>
      <c r="BL102" s="77"/>
      <c r="BM102" s="77"/>
      <c r="BN102" s="77"/>
      <c r="BO102" s="77"/>
      <c r="BP102" s="77"/>
      <c r="BQ102" s="77"/>
      <c r="BR102" s="77"/>
      <c r="BS102" s="77"/>
      <c r="BT102" s="77"/>
      <c r="BU102" s="77"/>
      <c r="BV102" s="77"/>
      <c r="BW102" s="77"/>
      <c r="BX102" s="77"/>
      <c r="BY102" s="77"/>
      <c r="BZ102" s="77"/>
      <c r="CA102" s="77"/>
      <c r="CB102" s="77"/>
      <c r="CC102" s="77"/>
      <c r="CD102" s="77"/>
      <c r="CE102" s="77"/>
      <c r="CF102" s="77"/>
      <c r="CG102" s="77"/>
      <c r="CH102" s="77"/>
      <c r="CI102" s="77"/>
      <c r="CJ102" s="77"/>
      <c r="CK102" s="77"/>
      <c r="CL102" s="77"/>
      <c r="CM102" s="77"/>
      <c r="CN102" s="77"/>
      <c r="CO102" s="77"/>
      <c r="CP102" s="77"/>
      <c r="CQ102" s="77"/>
      <c r="CR102" s="77"/>
      <c r="CS102" s="77"/>
      <c r="CT102" s="77"/>
      <c r="CU102" s="77"/>
      <c r="CV102" s="77"/>
      <c r="CW102" s="77"/>
      <c r="CX102" s="77"/>
      <c r="CY102" s="77"/>
      <c r="CZ102" s="77"/>
      <c r="DA102" s="77"/>
      <c r="DB102" s="77"/>
      <c r="DC102" s="77"/>
      <c r="DD102" s="77"/>
      <c r="DE102" s="77"/>
      <c r="DF102" s="77"/>
      <c r="DG102" s="77"/>
      <c r="DH102" s="77"/>
      <c r="DI102" s="77"/>
      <c r="DJ102" s="77"/>
      <c r="DK102" s="77"/>
      <c r="DL102" s="77"/>
      <c r="DM102" s="77"/>
      <c r="DN102" s="77"/>
      <c r="DO102" s="77"/>
      <c r="DP102" s="77"/>
      <c r="DQ102" s="77"/>
      <c r="DR102" s="77"/>
      <c r="DS102" s="77"/>
      <c r="DT102" s="77"/>
      <c r="DU102" s="77"/>
      <c r="DV102" s="77"/>
      <c r="DW102" s="77"/>
      <c r="DX102" s="77"/>
      <c r="DY102" s="77"/>
      <c r="DZ102" s="77"/>
      <c r="EA102" s="77"/>
      <c r="EB102" s="77"/>
      <c r="EC102" s="77"/>
      <c r="ED102" s="77"/>
      <c r="EE102" s="77"/>
      <c r="EF102" s="77"/>
      <c r="EG102" s="77"/>
      <c r="EH102" s="77"/>
    </row>
    <row r="103" spans="1:138" ht="27" customHeight="1" x14ac:dyDescent="0.2">
      <c r="A103" s="28"/>
      <c r="B103" s="121"/>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77"/>
      <c r="AA103" s="77"/>
      <c r="AB103" s="77"/>
      <c r="AC103" s="77"/>
      <c r="AD103" s="77"/>
      <c r="AE103" s="77"/>
      <c r="AF103" s="77"/>
      <c r="AG103" s="77"/>
      <c r="AH103" s="77"/>
      <c r="AI103" s="77"/>
      <c r="AJ103" s="77"/>
      <c r="AK103" s="77"/>
      <c r="AL103" s="77"/>
      <c r="AM103" s="77"/>
      <c r="AN103" s="77"/>
      <c r="AO103" s="77"/>
      <c r="AP103" s="77"/>
      <c r="AQ103" s="77"/>
      <c r="AR103" s="77"/>
      <c r="AS103" s="77"/>
      <c r="AT103" s="77"/>
      <c r="AU103" s="77"/>
      <c r="AV103" s="77"/>
      <c r="AW103" s="77"/>
      <c r="AX103" s="77"/>
      <c r="AY103" s="77"/>
      <c r="AZ103" s="77"/>
      <c r="BA103" s="77"/>
      <c r="BB103" s="77"/>
      <c r="BC103" s="77"/>
      <c r="BD103" s="77"/>
      <c r="BE103" s="77"/>
      <c r="BF103" s="77"/>
      <c r="BG103" s="77"/>
      <c r="BH103" s="77"/>
      <c r="BI103" s="77"/>
      <c r="BJ103" s="77"/>
      <c r="BK103" s="77"/>
      <c r="BL103" s="77"/>
      <c r="BM103" s="77"/>
      <c r="BN103" s="77"/>
      <c r="BO103" s="77"/>
      <c r="BP103" s="77"/>
      <c r="BQ103" s="77"/>
      <c r="BR103" s="77"/>
      <c r="BS103" s="77"/>
      <c r="BT103" s="77"/>
      <c r="BU103" s="77"/>
      <c r="BV103" s="77"/>
      <c r="BW103" s="77"/>
      <c r="BX103" s="77"/>
      <c r="BY103" s="77"/>
      <c r="BZ103" s="77"/>
      <c r="CA103" s="77"/>
      <c r="CB103" s="77"/>
      <c r="CC103" s="77"/>
      <c r="CD103" s="77"/>
      <c r="CE103" s="77"/>
      <c r="CF103" s="77"/>
      <c r="CG103" s="77"/>
      <c r="CH103" s="77"/>
      <c r="CI103" s="77"/>
      <c r="CJ103" s="77"/>
      <c r="CK103" s="77"/>
      <c r="CL103" s="77"/>
      <c r="CM103" s="77"/>
      <c r="CN103" s="77"/>
      <c r="CO103" s="77"/>
      <c r="CP103" s="77"/>
      <c r="CQ103" s="77"/>
      <c r="CR103" s="77"/>
      <c r="CS103" s="77"/>
      <c r="CT103" s="77"/>
      <c r="CU103" s="77"/>
      <c r="CV103" s="77"/>
      <c r="CW103" s="77"/>
      <c r="CX103" s="77"/>
      <c r="CY103" s="77"/>
      <c r="CZ103" s="77"/>
      <c r="DA103" s="77"/>
      <c r="DB103" s="77"/>
      <c r="DC103" s="77"/>
      <c r="DD103" s="77"/>
      <c r="DE103" s="77"/>
      <c r="DF103" s="77"/>
      <c r="DG103" s="77"/>
      <c r="DH103" s="77"/>
      <c r="DI103" s="77"/>
      <c r="DJ103" s="77"/>
      <c r="DK103" s="77"/>
      <c r="DL103" s="77"/>
      <c r="DM103" s="77"/>
      <c r="DN103" s="77"/>
      <c r="DO103" s="77"/>
      <c r="DP103" s="77"/>
      <c r="DQ103" s="77"/>
      <c r="DR103" s="77"/>
      <c r="DS103" s="77"/>
      <c r="DT103" s="77"/>
      <c r="DU103" s="77"/>
      <c r="DV103" s="77"/>
      <c r="DW103" s="77"/>
      <c r="DX103" s="77"/>
      <c r="DY103" s="77"/>
      <c r="DZ103" s="77"/>
      <c r="EA103" s="77"/>
      <c r="EB103" s="77"/>
      <c r="EC103" s="77"/>
      <c r="ED103" s="77"/>
      <c r="EE103" s="77"/>
      <c r="EF103" s="77"/>
      <c r="EG103" s="77"/>
      <c r="EH103" s="77"/>
    </row>
    <row r="104" spans="1:138" ht="27" customHeight="1" x14ac:dyDescent="0.2">
      <c r="A104" s="28"/>
      <c r="B104" s="36" t="s">
        <v>327</v>
      </c>
      <c r="D104" s="136"/>
      <c r="E104" s="136"/>
      <c r="F104" s="136"/>
      <c r="G104" s="28"/>
      <c r="H104" s="28"/>
      <c r="I104" s="28"/>
      <c r="J104" s="28"/>
      <c r="K104" s="28"/>
      <c r="L104" s="36" t="s">
        <v>328</v>
      </c>
      <c r="N104" s="136"/>
      <c r="O104" s="136"/>
      <c r="P104" s="136"/>
      <c r="Q104" s="28"/>
      <c r="R104" s="28"/>
      <c r="S104" s="28"/>
      <c r="T104" s="28"/>
      <c r="U104" s="28"/>
      <c r="V104" s="28"/>
      <c r="W104" s="28"/>
      <c r="X104" s="28"/>
      <c r="Y104" s="28"/>
      <c r="Z104" s="40" t="s">
        <v>329</v>
      </c>
      <c r="AA104" s="40"/>
      <c r="AB104" s="77"/>
      <c r="AC104" s="77"/>
      <c r="AD104" s="77"/>
      <c r="AE104" s="77"/>
      <c r="AF104" s="77"/>
      <c r="AG104" s="77"/>
      <c r="AH104" s="77"/>
      <c r="AI104" s="77"/>
      <c r="AJ104" s="77"/>
      <c r="AK104" s="77"/>
      <c r="AL104" s="77"/>
      <c r="AM104" s="77"/>
      <c r="AN104" s="77"/>
      <c r="AO104" s="77"/>
      <c r="AP104" s="77"/>
      <c r="AQ104" s="77"/>
      <c r="AR104" s="77"/>
      <c r="AS104" s="77"/>
      <c r="AT104" s="77"/>
      <c r="AU104" s="77"/>
      <c r="AV104" s="77"/>
      <c r="AW104" s="77"/>
      <c r="AX104" s="77"/>
      <c r="AY104" s="77"/>
      <c r="AZ104" s="77"/>
      <c r="BA104" s="77"/>
      <c r="BB104" s="77"/>
      <c r="BC104" s="77"/>
      <c r="BD104" s="77"/>
      <c r="BE104" s="77"/>
      <c r="BF104" s="77"/>
      <c r="BG104" s="77"/>
      <c r="BH104" s="77"/>
      <c r="BI104" s="77"/>
      <c r="BJ104" s="77"/>
      <c r="BK104" s="77"/>
      <c r="BL104" s="77"/>
      <c r="BM104" s="77"/>
      <c r="BN104" s="77"/>
      <c r="BO104" s="77"/>
      <c r="BP104" s="77"/>
      <c r="BQ104" s="77"/>
      <c r="BR104" s="77"/>
      <c r="BS104" s="77"/>
      <c r="BT104" s="77"/>
      <c r="BU104" s="77"/>
      <c r="BV104" s="77"/>
      <c r="BW104" s="77"/>
      <c r="BX104" s="77"/>
      <c r="BY104" s="77"/>
      <c r="BZ104" s="77"/>
      <c r="CA104" s="77"/>
      <c r="CB104" s="77"/>
      <c r="CC104" s="77"/>
      <c r="CD104" s="77"/>
      <c r="CE104" s="77"/>
      <c r="CF104" s="77"/>
      <c r="CG104" s="77"/>
      <c r="CH104" s="77"/>
      <c r="CI104" s="77"/>
      <c r="CJ104" s="77"/>
      <c r="CK104" s="77"/>
      <c r="CL104" s="77"/>
      <c r="CM104" s="77"/>
      <c r="CN104" s="77"/>
      <c r="CO104" s="77"/>
      <c r="CP104" s="77"/>
      <c r="CQ104" s="77"/>
      <c r="CR104" s="77"/>
      <c r="CS104" s="77"/>
      <c r="CT104" s="77"/>
      <c r="CU104" s="77"/>
      <c r="CV104" s="77"/>
      <c r="CW104" s="77"/>
      <c r="CX104" s="77"/>
      <c r="CY104" s="77"/>
      <c r="CZ104" s="77"/>
      <c r="DA104" s="77"/>
      <c r="DB104" s="77"/>
      <c r="DC104" s="77"/>
      <c r="DD104" s="77"/>
      <c r="DE104" s="77"/>
      <c r="DF104" s="77"/>
      <c r="DG104" s="77"/>
      <c r="DH104" s="77"/>
      <c r="DI104" s="77"/>
      <c r="DJ104" s="77"/>
      <c r="DK104" s="77"/>
      <c r="DL104" s="77"/>
      <c r="DM104" s="77"/>
      <c r="DN104" s="77"/>
      <c r="DO104" s="77"/>
      <c r="DP104" s="77"/>
      <c r="DQ104" s="77"/>
      <c r="DR104" s="77"/>
      <c r="DS104" s="77"/>
      <c r="DT104" s="77"/>
      <c r="DU104" s="77"/>
      <c r="DV104" s="77"/>
      <c r="DW104" s="77"/>
      <c r="DX104" s="77"/>
      <c r="DY104" s="77"/>
      <c r="DZ104" s="77"/>
      <c r="EA104" s="77"/>
      <c r="EB104" s="77"/>
      <c r="EC104" s="77"/>
      <c r="ED104" s="77"/>
      <c r="EE104" s="77"/>
      <c r="EF104" s="77"/>
      <c r="EG104" s="77"/>
      <c r="EH104" s="77"/>
    </row>
    <row r="105" spans="1:138" ht="27" customHeight="1" x14ac:dyDescent="0.2">
      <c r="A105" s="28"/>
      <c r="B105" s="32"/>
      <c r="C105" s="37"/>
      <c r="D105" s="44" t="s">
        <v>40</v>
      </c>
      <c r="E105" s="44" t="s">
        <v>41</v>
      </c>
      <c r="F105" s="44" t="s">
        <v>42</v>
      </c>
      <c r="G105" s="28"/>
      <c r="H105" s="28"/>
      <c r="I105" s="28"/>
      <c r="J105" s="28"/>
      <c r="K105" s="28"/>
      <c r="L105" s="32"/>
      <c r="M105" s="37"/>
      <c r="N105" s="44" t="s">
        <v>40</v>
      </c>
      <c r="O105" s="44" t="s">
        <v>41</v>
      </c>
      <c r="P105" s="44" t="s">
        <v>42</v>
      </c>
      <c r="Q105" s="28"/>
      <c r="R105" s="28"/>
      <c r="S105" s="28"/>
      <c r="T105" s="28"/>
      <c r="U105" s="28"/>
      <c r="V105" s="28"/>
      <c r="W105" s="28"/>
      <c r="X105" s="28"/>
      <c r="Y105" s="28"/>
      <c r="Z105" s="107"/>
      <c r="AA105" s="135"/>
      <c r="AB105" s="134" t="s">
        <v>99</v>
      </c>
      <c r="AC105" s="41"/>
      <c r="AD105" s="41" t="s">
        <v>98</v>
      </c>
      <c r="AE105" s="41" t="s">
        <v>97</v>
      </c>
      <c r="AF105" s="41" t="s">
        <v>96</v>
      </c>
      <c r="AG105" s="41" t="s">
        <v>95</v>
      </c>
      <c r="AH105" s="77"/>
      <c r="AI105" s="77"/>
      <c r="AJ105" s="77"/>
      <c r="AK105" s="77"/>
      <c r="AL105" s="77"/>
      <c r="AM105" s="77"/>
      <c r="AN105" s="77"/>
      <c r="AO105" s="77"/>
      <c r="AP105" s="77"/>
      <c r="AQ105" s="77"/>
      <c r="AR105" s="77"/>
      <c r="AS105" s="77"/>
      <c r="AT105" s="77"/>
      <c r="AU105" s="77"/>
      <c r="AV105" s="77"/>
      <c r="AW105" s="77"/>
      <c r="AX105" s="77"/>
      <c r="AY105" s="77"/>
      <c r="AZ105" s="77"/>
      <c r="BA105" s="77"/>
      <c r="BB105" s="77"/>
      <c r="BC105" s="77"/>
      <c r="BD105" s="77"/>
      <c r="BE105" s="77"/>
      <c r="BF105" s="77"/>
      <c r="BG105" s="77"/>
      <c r="BH105" s="77"/>
      <c r="BI105" s="77"/>
      <c r="BJ105" s="77"/>
      <c r="BK105" s="77"/>
      <c r="BL105" s="77"/>
      <c r="BM105" s="77"/>
      <c r="BN105" s="77"/>
      <c r="BO105" s="77"/>
      <c r="BP105" s="77"/>
      <c r="BQ105" s="77"/>
      <c r="BR105" s="77"/>
      <c r="BS105" s="77"/>
      <c r="BT105" s="77"/>
      <c r="BU105" s="77"/>
      <c r="BV105" s="77"/>
      <c r="BW105" s="77"/>
      <c r="BX105" s="77"/>
      <c r="BY105" s="77"/>
      <c r="BZ105" s="77"/>
      <c r="CA105" s="77"/>
      <c r="CB105" s="77"/>
      <c r="CC105" s="77"/>
      <c r="CD105" s="77"/>
      <c r="CE105" s="77"/>
      <c r="CF105" s="77"/>
      <c r="CG105" s="77"/>
      <c r="CH105" s="77"/>
      <c r="CI105" s="77"/>
      <c r="CJ105" s="77"/>
      <c r="CK105" s="77"/>
      <c r="CL105" s="77"/>
      <c r="CM105" s="77"/>
      <c r="CN105" s="77"/>
      <c r="CO105" s="77"/>
      <c r="CP105" s="77"/>
      <c r="CQ105" s="77"/>
      <c r="CR105" s="77"/>
      <c r="CS105" s="77"/>
      <c r="CT105" s="77"/>
      <c r="CU105" s="77"/>
      <c r="CV105" s="77"/>
      <c r="CW105" s="77"/>
      <c r="CX105" s="77"/>
      <c r="CY105" s="77"/>
      <c r="CZ105" s="77"/>
      <c r="DA105" s="77"/>
      <c r="DB105" s="77"/>
      <c r="DC105" s="77"/>
      <c r="DD105" s="77"/>
      <c r="DE105" s="77"/>
      <c r="DF105" s="77"/>
      <c r="DG105" s="77"/>
      <c r="DH105" s="77"/>
      <c r="DI105" s="77"/>
      <c r="DJ105" s="77"/>
      <c r="DK105" s="77"/>
      <c r="DL105" s="77"/>
      <c r="DM105" s="77"/>
      <c r="DN105" s="77"/>
      <c r="DO105" s="77"/>
      <c r="DP105" s="77"/>
      <c r="DQ105" s="77"/>
      <c r="DR105" s="77"/>
      <c r="DS105" s="77"/>
      <c r="DT105" s="77"/>
      <c r="DU105" s="77"/>
      <c r="DV105" s="77"/>
      <c r="DW105" s="77"/>
      <c r="DX105" s="77"/>
      <c r="DY105" s="77"/>
      <c r="DZ105" s="77"/>
      <c r="EA105" s="77"/>
      <c r="EB105" s="77"/>
      <c r="EC105" s="77"/>
      <c r="ED105" s="77"/>
      <c r="EE105" s="77"/>
      <c r="EF105" s="77"/>
      <c r="EG105" s="77"/>
      <c r="EH105" s="77"/>
    </row>
    <row r="106" spans="1:138" ht="27" customHeight="1" x14ac:dyDescent="0.2">
      <c r="A106" s="28"/>
      <c r="B106" s="26">
        <v>28</v>
      </c>
      <c r="C106" s="23" t="s">
        <v>94</v>
      </c>
      <c r="D106" s="27"/>
      <c r="E106" s="27"/>
      <c r="F106" s="27">
        <f>G34</f>
        <v>40917000</v>
      </c>
      <c r="G106" s="28"/>
      <c r="H106" s="28"/>
      <c r="I106" s="28"/>
      <c r="J106" s="28"/>
      <c r="K106" s="28"/>
      <c r="L106" s="26">
        <v>24</v>
      </c>
      <c r="M106" s="23" t="s">
        <v>94</v>
      </c>
      <c r="N106" s="27"/>
      <c r="O106" s="27"/>
      <c r="P106" s="27">
        <f>G34*G20/100</f>
        <v>1043383.5</v>
      </c>
      <c r="Q106" s="28"/>
      <c r="R106" s="28"/>
      <c r="S106" s="28"/>
      <c r="T106" s="28"/>
      <c r="U106" s="28"/>
      <c r="V106" s="28"/>
      <c r="W106" s="28"/>
      <c r="X106" s="28"/>
      <c r="Y106" s="28"/>
      <c r="Z106" s="26">
        <v>24</v>
      </c>
      <c r="AA106" s="130" t="s">
        <v>94</v>
      </c>
      <c r="AB106" s="129"/>
      <c r="AC106" s="27"/>
      <c r="AD106" s="27"/>
      <c r="AE106" s="27"/>
      <c r="AF106" s="27">
        <f>F106</f>
        <v>40917000</v>
      </c>
      <c r="AG106" s="27">
        <f>P106</f>
        <v>1043383.5</v>
      </c>
      <c r="AH106" s="77"/>
      <c r="AI106" s="77"/>
      <c r="AJ106" s="77"/>
      <c r="AK106" s="77"/>
      <c r="AL106" s="77"/>
      <c r="AM106" s="77"/>
      <c r="AN106" s="77"/>
      <c r="AO106" s="77"/>
      <c r="AP106" s="77"/>
      <c r="AQ106" s="77"/>
      <c r="AR106" s="77"/>
      <c r="AS106" s="77"/>
      <c r="AT106" s="77"/>
      <c r="AU106" s="77"/>
      <c r="AV106" s="77"/>
      <c r="AW106" s="77"/>
      <c r="AX106" s="77"/>
      <c r="AY106" s="77"/>
      <c r="AZ106" s="77"/>
      <c r="BA106" s="77"/>
      <c r="BB106" s="77"/>
      <c r="BC106" s="77"/>
      <c r="BD106" s="77"/>
      <c r="BE106" s="77"/>
      <c r="BF106" s="77"/>
      <c r="BG106" s="77"/>
      <c r="BH106" s="77"/>
      <c r="BI106" s="77"/>
      <c r="BJ106" s="77"/>
      <c r="BK106" s="77"/>
      <c r="BL106" s="77"/>
      <c r="BM106" s="77"/>
      <c r="BN106" s="77"/>
      <c r="BO106" s="77"/>
      <c r="BP106" s="77"/>
      <c r="BQ106" s="77"/>
      <c r="BR106" s="77"/>
      <c r="BS106" s="77"/>
      <c r="BT106" s="77"/>
      <c r="BU106" s="77"/>
      <c r="BV106" s="77"/>
      <c r="BW106" s="77"/>
      <c r="BX106" s="77"/>
      <c r="BY106" s="77"/>
      <c r="BZ106" s="77"/>
      <c r="CA106" s="77"/>
      <c r="CB106" s="77"/>
      <c r="CC106" s="77"/>
      <c r="CD106" s="77"/>
      <c r="CE106" s="77"/>
      <c r="CF106" s="77"/>
      <c r="CG106" s="77"/>
      <c r="CH106" s="77"/>
      <c r="CI106" s="77"/>
      <c r="CJ106" s="77"/>
      <c r="CK106" s="77"/>
      <c r="CL106" s="77"/>
      <c r="CM106" s="77"/>
      <c r="CN106" s="77"/>
      <c r="CO106" s="77"/>
      <c r="CP106" s="77"/>
      <c r="CQ106" s="77"/>
      <c r="CR106" s="77"/>
      <c r="CS106" s="77"/>
      <c r="CT106" s="77"/>
      <c r="CU106" s="77"/>
      <c r="CV106" s="77"/>
      <c r="CW106" s="77"/>
      <c r="CX106" s="77"/>
      <c r="CY106" s="77"/>
      <c r="CZ106" s="77"/>
      <c r="DA106" s="77"/>
      <c r="DB106" s="77"/>
      <c r="DC106" s="77"/>
      <c r="DD106" s="77"/>
      <c r="DE106" s="77"/>
      <c r="DF106" s="77"/>
      <c r="DG106" s="77"/>
      <c r="DH106" s="77"/>
      <c r="DI106" s="77"/>
      <c r="DJ106" s="77"/>
      <c r="DK106" s="77"/>
      <c r="DL106" s="77"/>
      <c r="DM106" s="77"/>
      <c r="DN106" s="77"/>
      <c r="DO106" s="77"/>
      <c r="DP106" s="77"/>
      <c r="DQ106" s="77"/>
      <c r="DR106" s="77"/>
      <c r="DS106" s="77"/>
      <c r="DT106" s="77"/>
      <c r="DU106" s="77"/>
      <c r="DV106" s="77"/>
      <c r="DW106" s="77"/>
      <c r="DX106" s="77"/>
      <c r="DY106" s="77"/>
      <c r="DZ106" s="77"/>
      <c r="EA106" s="77"/>
      <c r="EB106" s="77"/>
      <c r="EC106" s="77"/>
      <c r="ED106" s="77"/>
      <c r="EE106" s="77"/>
      <c r="EF106" s="77"/>
      <c r="EG106" s="77"/>
      <c r="EH106" s="77"/>
    </row>
    <row r="107" spans="1:138" ht="27" customHeight="1" x14ac:dyDescent="0.2">
      <c r="A107" s="28"/>
      <c r="B107" s="26">
        <v>29</v>
      </c>
      <c r="C107" s="23" t="s">
        <v>92</v>
      </c>
      <c r="D107" s="27">
        <f>F106-E107</f>
        <v>18003479.999999996</v>
      </c>
      <c r="E107" s="27">
        <f>G35</f>
        <v>22913520.000000004</v>
      </c>
      <c r="F107" s="27"/>
      <c r="G107" s="28"/>
      <c r="H107" s="28"/>
      <c r="I107" s="28"/>
      <c r="J107" s="28"/>
      <c r="K107" s="28"/>
      <c r="L107" s="26">
        <v>25</v>
      </c>
      <c r="M107" s="23" t="s">
        <v>92</v>
      </c>
      <c r="N107" s="27">
        <f>P106-O107</f>
        <v>459088.73999999987</v>
      </c>
      <c r="O107" s="27">
        <f>G35*G20/100</f>
        <v>584294.76000000013</v>
      </c>
      <c r="P107" s="27"/>
      <c r="Q107" s="28"/>
      <c r="R107" s="28"/>
      <c r="S107" s="28"/>
      <c r="T107" s="28"/>
      <c r="U107" s="28"/>
      <c r="V107" s="28"/>
      <c r="W107" s="28"/>
      <c r="X107" s="28"/>
      <c r="Y107" s="28"/>
      <c r="Z107" s="26">
        <v>25</v>
      </c>
      <c r="AA107" s="130" t="s">
        <v>92</v>
      </c>
      <c r="AB107" s="129">
        <f>AF106+AG106-AD107-AE107</f>
        <v>18462568.739999995</v>
      </c>
      <c r="AC107" s="27"/>
      <c r="AD107" s="27">
        <f>E107</f>
        <v>22913520.000000004</v>
      </c>
      <c r="AE107" s="27">
        <f>O107</f>
        <v>584294.76000000013</v>
      </c>
      <c r="AF107" s="27"/>
      <c r="AG107" s="27"/>
      <c r="AH107" s="77"/>
      <c r="AI107" s="77"/>
      <c r="AJ107" s="77"/>
      <c r="AK107" s="77"/>
      <c r="AL107" s="77"/>
      <c r="AM107" s="77"/>
      <c r="AN107" s="77"/>
      <c r="AO107" s="77"/>
      <c r="AP107" s="77"/>
      <c r="AQ107" s="77"/>
      <c r="AR107" s="77"/>
      <c r="AS107" s="77"/>
      <c r="AT107" s="77"/>
      <c r="AU107" s="77"/>
      <c r="AV107" s="77"/>
      <c r="AW107" s="77"/>
      <c r="AX107" s="77"/>
      <c r="AY107" s="77"/>
      <c r="AZ107" s="77"/>
      <c r="BA107" s="77"/>
      <c r="BB107" s="77"/>
      <c r="BC107" s="77"/>
      <c r="BD107" s="77"/>
      <c r="BE107" s="77"/>
      <c r="BF107" s="77"/>
      <c r="BG107" s="77"/>
      <c r="BH107" s="77"/>
      <c r="BI107" s="77"/>
      <c r="BJ107" s="77"/>
      <c r="BK107" s="77"/>
      <c r="BL107" s="77"/>
      <c r="BM107" s="77"/>
      <c r="BN107" s="77"/>
      <c r="BO107" s="77"/>
      <c r="BP107" s="77"/>
      <c r="BQ107" s="77"/>
      <c r="BR107" s="77"/>
      <c r="BS107" s="77"/>
      <c r="BT107" s="77"/>
      <c r="BU107" s="77"/>
      <c r="BV107" s="77"/>
      <c r="BW107" s="77"/>
      <c r="BX107" s="77"/>
      <c r="BY107" s="77"/>
      <c r="BZ107" s="77"/>
      <c r="CA107" s="77"/>
      <c r="CB107" s="77"/>
      <c r="CC107" s="77"/>
      <c r="CD107" s="77"/>
      <c r="CE107" s="77"/>
      <c r="CF107" s="77"/>
      <c r="CG107" s="77"/>
      <c r="CH107" s="77"/>
      <c r="CI107" s="77"/>
      <c r="CJ107" s="77"/>
      <c r="CK107" s="77"/>
      <c r="CL107" s="77"/>
      <c r="CM107" s="77"/>
      <c r="CN107" s="77"/>
      <c r="CO107" s="77"/>
      <c r="CP107" s="77"/>
      <c r="CQ107" s="77"/>
      <c r="CR107" s="77"/>
      <c r="CS107" s="77"/>
      <c r="CT107" s="77"/>
      <c r="CU107" s="77"/>
      <c r="CV107" s="77"/>
      <c r="CW107" s="77"/>
      <c r="CX107" s="77"/>
      <c r="CY107" s="77"/>
      <c r="CZ107" s="77"/>
      <c r="DA107" s="77"/>
      <c r="DB107" s="77"/>
      <c r="DC107" s="77"/>
      <c r="DD107" s="77"/>
      <c r="DE107" s="77"/>
      <c r="DF107" s="77"/>
      <c r="DG107" s="77"/>
      <c r="DH107" s="77"/>
      <c r="DI107" s="77"/>
      <c r="DJ107" s="77"/>
      <c r="DK107" s="77"/>
      <c r="DL107" s="77"/>
      <c r="DM107" s="77"/>
      <c r="DN107" s="77"/>
      <c r="DO107" s="77"/>
      <c r="DP107" s="77"/>
      <c r="DQ107" s="77"/>
      <c r="DR107" s="77"/>
      <c r="DS107" s="77"/>
      <c r="DT107" s="77"/>
      <c r="DU107" s="77"/>
      <c r="DV107" s="77"/>
      <c r="DW107" s="77"/>
      <c r="DX107" s="77"/>
      <c r="DY107" s="77"/>
      <c r="DZ107" s="77"/>
      <c r="EA107" s="77"/>
      <c r="EB107" s="77"/>
      <c r="EC107" s="77"/>
      <c r="ED107" s="77"/>
      <c r="EE107" s="77"/>
      <c r="EF107" s="77"/>
      <c r="EG107" s="77"/>
      <c r="EH107" s="77"/>
    </row>
    <row r="108" spans="1:138" ht="27" customHeight="1" x14ac:dyDescent="0.2">
      <c r="A108" s="28"/>
      <c r="B108" s="131">
        <v>30</v>
      </c>
      <c r="C108" s="133" t="s">
        <v>91</v>
      </c>
      <c r="D108" s="132"/>
      <c r="E108" s="132"/>
      <c r="F108" s="71">
        <f>D107</f>
        <v>18003479.999999996</v>
      </c>
      <c r="G108" s="28"/>
      <c r="H108" s="28"/>
      <c r="I108" s="28"/>
      <c r="J108" s="28"/>
      <c r="K108" s="28"/>
      <c r="L108" s="131">
        <v>26</v>
      </c>
      <c r="M108" s="133" t="s">
        <v>91</v>
      </c>
      <c r="N108" s="132"/>
      <c r="O108" s="132"/>
      <c r="P108" s="71">
        <f>N107</f>
        <v>459088.73999999987</v>
      </c>
      <c r="Q108" s="28"/>
      <c r="R108" s="28"/>
      <c r="S108" s="28"/>
      <c r="T108" s="28"/>
      <c r="U108" s="28"/>
      <c r="V108" s="28"/>
      <c r="W108" s="28"/>
      <c r="X108" s="28"/>
      <c r="Y108" s="28"/>
      <c r="Z108" s="131">
        <v>26</v>
      </c>
      <c r="AA108" s="130" t="s">
        <v>91</v>
      </c>
      <c r="AB108" s="129"/>
      <c r="AC108" s="27"/>
      <c r="AD108" s="27"/>
      <c r="AE108" s="27"/>
      <c r="AF108" s="27">
        <f>F108</f>
        <v>18003479.999999996</v>
      </c>
      <c r="AG108" s="27">
        <f>P108</f>
        <v>459088.73999999987</v>
      </c>
      <c r="AH108" s="77"/>
      <c r="AI108" s="77"/>
      <c r="AJ108" s="77"/>
      <c r="AK108" s="77"/>
      <c r="AL108" s="77"/>
      <c r="AM108" s="77"/>
      <c r="AN108" s="77"/>
      <c r="AO108" s="77"/>
      <c r="AP108" s="77"/>
      <c r="AQ108" s="77"/>
      <c r="AR108" s="77"/>
      <c r="AS108" s="77"/>
      <c r="AT108" s="77"/>
      <c r="AU108" s="77"/>
      <c r="AV108" s="77"/>
      <c r="AW108" s="77"/>
      <c r="AX108" s="77"/>
      <c r="AY108" s="77"/>
      <c r="AZ108" s="77"/>
      <c r="BA108" s="77"/>
      <c r="BB108" s="77"/>
      <c r="BC108" s="77"/>
      <c r="BD108" s="77"/>
      <c r="BE108" s="77"/>
      <c r="BF108" s="77"/>
      <c r="BG108" s="77"/>
      <c r="BH108" s="77"/>
      <c r="BI108" s="77"/>
      <c r="BJ108" s="77"/>
      <c r="BK108" s="77"/>
      <c r="BL108" s="77"/>
      <c r="BM108" s="77"/>
      <c r="BN108" s="77"/>
      <c r="BO108" s="77"/>
      <c r="BP108" s="77"/>
      <c r="BQ108" s="77"/>
      <c r="BR108" s="77"/>
      <c r="BS108" s="77"/>
      <c r="BT108" s="77"/>
      <c r="BU108" s="77"/>
      <c r="BV108" s="77"/>
      <c r="BW108" s="77"/>
      <c r="BX108" s="77"/>
      <c r="BY108" s="77"/>
      <c r="BZ108" s="77"/>
      <c r="CA108" s="77"/>
      <c r="CB108" s="77"/>
      <c r="CC108" s="77"/>
      <c r="CD108" s="77"/>
      <c r="CE108" s="77"/>
      <c r="CF108" s="77"/>
      <c r="CG108" s="77"/>
      <c r="CH108" s="77"/>
      <c r="CI108" s="77"/>
      <c r="CJ108" s="77"/>
      <c r="CK108" s="77"/>
      <c r="CL108" s="77"/>
      <c r="CM108" s="77"/>
      <c r="CN108" s="77"/>
      <c r="CO108" s="77"/>
      <c r="CP108" s="77"/>
      <c r="CQ108" s="77"/>
      <c r="CR108" s="77"/>
      <c r="CS108" s="77"/>
      <c r="CT108" s="77"/>
      <c r="CU108" s="77"/>
      <c r="CV108" s="77"/>
      <c r="CW108" s="77"/>
      <c r="CX108" s="77"/>
      <c r="CY108" s="77"/>
      <c r="CZ108" s="77"/>
      <c r="DA108" s="77"/>
      <c r="DB108" s="77"/>
      <c r="DC108" s="77"/>
      <c r="DD108" s="77"/>
      <c r="DE108" s="77"/>
      <c r="DF108" s="77"/>
      <c r="DG108" s="77"/>
      <c r="DH108" s="77"/>
      <c r="DI108" s="77"/>
      <c r="DJ108" s="77"/>
      <c r="DK108" s="77"/>
      <c r="DL108" s="77"/>
      <c r="DM108" s="77"/>
      <c r="DN108" s="77"/>
      <c r="DO108" s="77"/>
      <c r="DP108" s="77"/>
      <c r="DQ108" s="77"/>
      <c r="DR108" s="77"/>
      <c r="DS108" s="77"/>
      <c r="DT108" s="77"/>
      <c r="DU108" s="77"/>
      <c r="DV108" s="77"/>
      <c r="DW108" s="77"/>
      <c r="DX108" s="77"/>
      <c r="DY108" s="77"/>
      <c r="DZ108" s="77"/>
      <c r="EA108" s="77"/>
      <c r="EB108" s="77"/>
      <c r="EC108" s="77"/>
      <c r="ED108" s="77"/>
      <c r="EE108" s="77"/>
      <c r="EF108" s="77"/>
      <c r="EG108" s="77"/>
      <c r="EH108" s="77"/>
    </row>
    <row r="109" spans="1:138" ht="27" customHeight="1" x14ac:dyDescent="0.2">
      <c r="A109" s="28"/>
      <c r="B109" s="128">
        <v>31</v>
      </c>
      <c r="C109" s="99" t="s">
        <v>90</v>
      </c>
      <c r="D109" s="125">
        <f>G37</f>
        <v>16023097.199999999</v>
      </c>
      <c r="E109" s="125">
        <f>G38</f>
        <v>1980382.8000000007</v>
      </c>
      <c r="F109" s="65"/>
      <c r="G109" s="28"/>
      <c r="H109" s="28"/>
      <c r="I109" s="28"/>
      <c r="J109" s="28"/>
      <c r="K109" s="28"/>
      <c r="L109" s="128">
        <v>27</v>
      </c>
      <c r="M109" s="99" t="s">
        <v>90</v>
      </c>
      <c r="N109" s="125">
        <f>G37*G20/100</f>
        <v>408588.97859999991</v>
      </c>
      <c r="O109" s="125">
        <f>P108-N109</f>
        <v>50499.761399999959</v>
      </c>
      <c r="P109" s="65"/>
      <c r="Q109" s="28"/>
      <c r="R109" s="28"/>
      <c r="S109" s="28"/>
      <c r="T109" s="28"/>
      <c r="U109" s="28"/>
      <c r="V109" s="28"/>
      <c r="W109" s="28"/>
      <c r="X109" s="28"/>
      <c r="Y109" s="28"/>
      <c r="Z109" s="128">
        <v>27</v>
      </c>
      <c r="AA109" s="127" t="s">
        <v>89</v>
      </c>
      <c r="AB109" s="126">
        <f>D109</f>
        <v>16023097.199999999</v>
      </c>
      <c r="AC109" s="125">
        <f>N109</f>
        <v>408588.97859999991</v>
      </c>
      <c r="AD109" s="125">
        <f>AF108-AB109</f>
        <v>1980382.799999997</v>
      </c>
      <c r="AE109" s="125">
        <f>AG108-AC109</f>
        <v>50499.761399999959</v>
      </c>
      <c r="AF109" s="125"/>
      <c r="AG109" s="125"/>
      <c r="AH109" s="77"/>
      <c r="AI109" s="77"/>
      <c r="AJ109" s="77"/>
      <c r="AK109" s="77"/>
      <c r="AL109" s="77"/>
      <c r="AM109" s="77"/>
      <c r="AN109" s="77"/>
      <c r="AO109" s="77"/>
      <c r="AP109" s="77"/>
      <c r="AQ109" s="77"/>
      <c r="AR109" s="77"/>
      <c r="AS109" s="77"/>
      <c r="AT109" s="77"/>
      <c r="AU109" s="77"/>
      <c r="AV109" s="77"/>
      <c r="AW109" s="77"/>
      <c r="AX109" s="77"/>
      <c r="AY109" s="77"/>
      <c r="AZ109" s="77"/>
      <c r="BA109" s="77"/>
      <c r="BB109" s="77"/>
      <c r="BC109" s="77"/>
      <c r="BD109" s="77"/>
      <c r="BE109" s="77"/>
      <c r="BF109" s="77"/>
      <c r="BG109" s="77"/>
      <c r="BH109" s="77"/>
      <c r="BI109" s="77"/>
      <c r="BJ109" s="77"/>
      <c r="BK109" s="77"/>
      <c r="BL109" s="77"/>
      <c r="BM109" s="77"/>
      <c r="BN109" s="77"/>
      <c r="BO109" s="77"/>
      <c r="BP109" s="77"/>
      <c r="BQ109" s="77"/>
      <c r="BR109" s="77"/>
      <c r="BS109" s="77"/>
      <c r="BT109" s="77"/>
      <c r="BU109" s="77"/>
      <c r="BV109" s="77"/>
      <c r="BW109" s="77"/>
      <c r="BX109" s="77"/>
      <c r="BY109" s="77"/>
      <c r="BZ109" s="77"/>
      <c r="CA109" s="77"/>
      <c r="CB109" s="77"/>
      <c r="CC109" s="77"/>
      <c r="CD109" s="77"/>
      <c r="CE109" s="77"/>
      <c r="CF109" s="77"/>
      <c r="CG109" s="77"/>
      <c r="CH109" s="77"/>
      <c r="CI109" s="77"/>
      <c r="CJ109" s="77"/>
      <c r="CK109" s="77"/>
      <c r="CL109" s="77"/>
      <c r="CM109" s="77"/>
      <c r="CN109" s="77"/>
      <c r="CO109" s="77"/>
      <c r="CP109" s="77"/>
      <c r="CQ109" s="77"/>
      <c r="CR109" s="77"/>
      <c r="CS109" s="77"/>
      <c r="CT109" s="77"/>
      <c r="CU109" s="77"/>
      <c r="CV109" s="77"/>
      <c r="CW109" s="77"/>
      <c r="CX109" s="77"/>
      <c r="CY109" s="77"/>
      <c r="CZ109" s="77"/>
      <c r="DA109" s="77"/>
      <c r="DB109" s="77"/>
      <c r="DC109" s="77"/>
      <c r="DD109" s="77"/>
      <c r="DE109" s="77"/>
      <c r="DF109" s="77"/>
      <c r="DG109" s="77"/>
      <c r="DH109" s="77"/>
      <c r="DI109" s="77"/>
      <c r="DJ109" s="77"/>
      <c r="DK109" s="77"/>
      <c r="DL109" s="77"/>
      <c r="DM109" s="77"/>
      <c r="DN109" s="77"/>
      <c r="DO109" s="77"/>
      <c r="DP109" s="77"/>
      <c r="DQ109" s="77"/>
      <c r="DR109" s="77"/>
      <c r="DS109" s="77"/>
      <c r="DT109" s="77"/>
      <c r="DU109" s="77"/>
      <c r="DV109" s="77"/>
      <c r="DW109" s="77"/>
      <c r="DX109" s="77"/>
      <c r="DY109" s="77"/>
      <c r="DZ109" s="77"/>
      <c r="EA109" s="77"/>
      <c r="EB109" s="77"/>
      <c r="EC109" s="77"/>
      <c r="ED109" s="77"/>
      <c r="EE109" s="77"/>
      <c r="EF109" s="77"/>
      <c r="EG109" s="77"/>
      <c r="EH109" s="77"/>
    </row>
    <row r="110" spans="1:138" ht="27" customHeight="1" x14ac:dyDescent="0.2">
      <c r="Z110" s="77"/>
      <c r="AA110" s="77"/>
      <c r="AB110" s="77"/>
      <c r="AC110" s="77"/>
      <c r="AD110" s="77"/>
      <c r="AE110" s="77"/>
      <c r="AF110" s="77"/>
      <c r="AG110" s="77"/>
      <c r="AH110" s="77"/>
      <c r="AI110" s="77"/>
      <c r="AJ110" s="77"/>
      <c r="AK110" s="77"/>
      <c r="AL110" s="77"/>
      <c r="AM110" s="77"/>
      <c r="AN110" s="77"/>
      <c r="AO110" s="77"/>
      <c r="AP110" s="77"/>
      <c r="AQ110" s="77"/>
      <c r="AR110" s="77"/>
      <c r="AS110" s="77"/>
      <c r="AT110" s="77"/>
      <c r="AU110" s="77"/>
      <c r="AV110" s="77"/>
      <c r="AW110" s="77"/>
      <c r="AX110" s="77"/>
      <c r="AY110" s="77"/>
      <c r="AZ110" s="77"/>
      <c r="BA110" s="77"/>
      <c r="BB110" s="77"/>
      <c r="BC110" s="77"/>
      <c r="BD110" s="77"/>
      <c r="BE110" s="77"/>
      <c r="BF110" s="77"/>
      <c r="BG110" s="77"/>
      <c r="BH110" s="77"/>
      <c r="BI110" s="77"/>
      <c r="BJ110" s="77"/>
      <c r="BK110" s="77"/>
      <c r="BL110" s="77"/>
      <c r="BM110" s="77"/>
      <c r="BN110" s="77"/>
      <c r="BO110" s="77"/>
      <c r="BP110" s="77"/>
      <c r="BQ110" s="77"/>
      <c r="BR110" s="77"/>
      <c r="BS110" s="77"/>
      <c r="BT110" s="77"/>
      <c r="BU110" s="77"/>
      <c r="BV110" s="77"/>
      <c r="BW110" s="77"/>
      <c r="BX110" s="77"/>
      <c r="BY110" s="77"/>
      <c r="BZ110" s="77"/>
      <c r="CA110" s="77"/>
      <c r="CB110" s="77"/>
      <c r="CC110" s="77"/>
      <c r="CD110" s="77"/>
      <c r="CE110" s="77"/>
      <c r="CF110" s="77"/>
      <c r="CG110" s="77"/>
      <c r="CH110" s="77"/>
      <c r="CI110" s="77"/>
      <c r="CJ110" s="77"/>
      <c r="CK110" s="77"/>
      <c r="CL110" s="77"/>
      <c r="CM110" s="77"/>
      <c r="CN110" s="77"/>
      <c r="CO110" s="77"/>
      <c r="CP110" s="77"/>
      <c r="CQ110" s="77"/>
      <c r="CR110" s="77"/>
      <c r="CS110" s="77"/>
      <c r="CT110" s="77"/>
      <c r="CU110" s="77"/>
      <c r="CV110" s="77"/>
      <c r="CW110" s="77"/>
      <c r="CX110" s="77"/>
      <c r="CY110" s="77"/>
      <c r="CZ110" s="77"/>
      <c r="DA110" s="77"/>
      <c r="DB110" s="77"/>
      <c r="DC110" s="77"/>
      <c r="DD110" s="77"/>
      <c r="DE110" s="77"/>
      <c r="DF110" s="77"/>
      <c r="DG110" s="77"/>
      <c r="DH110" s="77"/>
      <c r="DI110" s="77"/>
      <c r="DJ110" s="77"/>
      <c r="DK110" s="77"/>
      <c r="DL110" s="77"/>
      <c r="DM110" s="77"/>
      <c r="DN110" s="77"/>
      <c r="DO110" s="77"/>
      <c r="DP110" s="77"/>
      <c r="DQ110" s="77"/>
      <c r="DR110" s="77"/>
      <c r="DS110" s="77"/>
      <c r="DT110" s="77"/>
      <c r="DU110" s="77"/>
      <c r="DV110" s="77"/>
      <c r="DW110" s="77"/>
      <c r="DX110" s="77"/>
      <c r="DY110" s="77"/>
      <c r="DZ110" s="77"/>
      <c r="EA110" s="77"/>
      <c r="EB110" s="77"/>
      <c r="EC110" s="77"/>
      <c r="ED110" s="77"/>
      <c r="EE110" s="77"/>
      <c r="EF110" s="77"/>
      <c r="EG110" s="77"/>
      <c r="EH110" s="77"/>
    </row>
    <row r="111" spans="1:138" ht="27" customHeight="1" x14ac:dyDescent="0.2">
      <c r="A111" s="28"/>
      <c r="B111" s="121"/>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77"/>
      <c r="AA111" s="77"/>
      <c r="AB111" s="77"/>
      <c r="AC111" s="77"/>
      <c r="AD111" s="77"/>
      <c r="AE111" s="77"/>
      <c r="AF111" s="77"/>
      <c r="AG111" s="77"/>
      <c r="AH111" s="77"/>
      <c r="AI111" s="77"/>
      <c r="AJ111" s="77"/>
      <c r="AK111" s="77"/>
      <c r="AL111" s="77"/>
      <c r="AM111" s="77"/>
      <c r="AN111" s="77"/>
      <c r="AO111" s="77"/>
      <c r="AP111" s="77"/>
      <c r="AQ111" s="77"/>
      <c r="AR111" s="77"/>
      <c r="AS111" s="77"/>
      <c r="AT111" s="77"/>
      <c r="AU111" s="77"/>
      <c r="AV111" s="77"/>
      <c r="AW111" s="77"/>
      <c r="AX111" s="77"/>
      <c r="AY111" s="77"/>
      <c r="AZ111" s="77"/>
      <c r="BA111" s="77"/>
      <c r="BB111" s="77"/>
      <c r="BC111" s="77"/>
      <c r="BD111" s="77"/>
      <c r="BE111" s="77"/>
      <c r="BF111" s="77"/>
      <c r="BG111" s="77"/>
      <c r="BH111" s="77"/>
      <c r="BI111" s="77"/>
      <c r="BJ111" s="77"/>
      <c r="BK111" s="77"/>
      <c r="BL111" s="77"/>
      <c r="BM111" s="77"/>
      <c r="BN111" s="77"/>
      <c r="BO111" s="77"/>
      <c r="BP111" s="77"/>
      <c r="BQ111" s="77"/>
      <c r="BR111" s="77"/>
      <c r="BS111" s="77"/>
      <c r="BT111" s="77"/>
      <c r="BU111" s="77"/>
      <c r="BV111" s="77"/>
      <c r="BW111" s="77"/>
      <c r="BX111" s="77"/>
      <c r="BY111" s="77"/>
      <c r="BZ111" s="77"/>
      <c r="CA111" s="77"/>
      <c r="CB111" s="77"/>
      <c r="CC111" s="77"/>
      <c r="CD111" s="77"/>
      <c r="CE111" s="77"/>
      <c r="CF111" s="77"/>
      <c r="CG111" s="77"/>
      <c r="CH111" s="77"/>
      <c r="CI111" s="77"/>
      <c r="CJ111" s="77"/>
      <c r="CK111" s="77"/>
      <c r="CL111" s="77"/>
      <c r="CM111" s="77"/>
      <c r="CN111" s="77"/>
      <c r="CO111" s="77"/>
      <c r="CP111" s="77"/>
      <c r="CQ111" s="77"/>
      <c r="CR111" s="77"/>
      <c r="CS111" s="77"/>
      <c r="CT111" s="77"/>
      <c r="CU111" s="77"/>
      <c r="CV111" s="77"/>
      <c r="CW111" s="77"/>
      <c r="CX111" s="77"/>
      <c r="CY111" s="77"/>
      <c r="CZ111" s="77"/>
      <c r="DA111" s="77"/>
      <c r="DB111" s="77"/>
      <c r="DC111" s="77"/>
      <c r="DD111" s="77"/>
      <c r="DE111" s="77"/>
      <c r="DF111" s="77"/>
      <c r="DG111" s="77"/>
      <c r="DH111" s="77"/>
      <c r="DI111" s="77"/>
      <c r="DJ111" s="77"/>
      <c r="DK111" s="77"/>
      <c r="DL111" s="77"/>
      <c r="DM111" s="77"/>
      <c r="DN111" s="77"/>
      <c r="DO111" s="77"/>
      <c r="DP111" s="77"/>
      <c r="DQ111" s="77"/>
      <c r="DR111" s="77"/>
      <c r="DS111" s="77"/>
      <c r="DT111" s="77"/>
      <c r="DU111" s="77"/>
      <c r="DV111" s="77"/>
      <c r="DW111" s="77"/>
      <c r="DX111" s="77"/>
      <c r="DY111" s="77"/>
      <c r="DZ111" s="77"/>
      <c r="EA111" s="77"/>
      <c r="EB111" s="77"/>
      <c r="EC111" s="77"/>
      <c r="ED111" s="77"/>
      <c r="EE111" s="77"/>
      <c r="EF111" s="77"/>
      <c r="EG111" s="77"/>
      <c r="EH111" s="77"/>
    </row>
    <row r="112" spans="1:138" ht="27" customHeight="1" x14ac:dyDescent="0.2">
      <c r="A112" s="28"/>
      <c r="B112" s="121"/>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77"/>
      <c r="AA112" s="77"/>
      <c r="AB112" s="77"/>
      <c r="AC112" s="77"/>
      <c r="AD112" s="77"/>
      <c r="AE112" s="77"/>
      <c r="AF112" s="77"/>
      <c r="AG112" s="77"/>
      <c r="AH112" s="77"/>
      <c r="AI112" s="77"/>
      <c r="AJ112" s="77"/>
      <c r="AK112" s="77"/>
      <c r="AL112" s="77"/>
      <c r="AM112" s="77"/>
      <c r="AN112" s="77"/>
      <c r="AO112" s="77"/>
      <c r="AP112" s="77"/>
      <c r="AQ112" s="77"/>
      <c r="AR112" s="77"/>
      <c r="AS112" s="77"/>
      <c r="AT112" s="77"/>
      <c r="AU112" s="77"/>
      <c r="AV112" s="77"/>
      <c r="AW112" s="77"/>
      <c r="AX112" s="77"/>
      <c r="AY112" s="77"/>
      <c r="AZ112" s="77"/>
      <c r="BA112" s="77"/>
      <c r="BB112" s="77"/>
      <c r="BC112" s="77"/>
      <c r="BD112" s="77"/>
      <c r="BE112" s="77"/>
      <c r="BF112" s="77"/>
      <c r="BG112" s="77"/>
      <c r="BH112" s="77"/>
      <c r="BI112" s="77"/>
      <c r="BJ112" s="77"/>
      <c r="BK112" s="77"/>
      <c r="BL112" s="77"/>
      <c r="BM112" s="77"/>
      <c r="BN112" s="77"/>
      <c r="BO112" s="77"/>
      <c r="BP112" s="77"/>
      <c r="BQ112" s="77"/>
      <c r="BR112" s="77"/>
      <c r="BS112" s="77"/>
      <c r="BT112" s="77"/>
      <c r="BU112" s="77"/>
      <c r="BV112" s="77"/>
      <c r="BW112" s="77"/>
      <c r="BX112" s="77"/>
      <c r="BY112" s="77"/>
      <c r="BZ112" s="77"/>
      <c r="CA112" s="77"/>
      <c r="CB112" s="77"/>
      <c r="CC112" s="77"/>
      <c r="CD112" s="77"/>
      <c r="CE112" s="77"/>
      <c r="CF112" s="77"/>
      <c r="CG112" s="77"/>
      <c r="CH112" s="77"/>
      <c r="CI112" s="77"/>
      <c r="CJ112" s="77"/>
      <c r="CK112" s="77"/>
      <c r="CL112" s="77"/>
      <c r="CM112" s="77"/>
      <c r="CN112" s="77"/>
      <c r="CO112" s="77"/>
      <c r="CP112" s="77"/>
      <c r="CQ112" s="77"/>
      <c r="CR112" s="77"/>
      <c r="CS112" s="77"/>
      <c r="CT112" s="77"/>
      <c r="CU112" s="77"/>
      <c r="CV112" s="77"/>
      <c r="CW112" s="77"/>
      <c r="CX112" s="77"/>
      <c r="CY112" s="77"/>
      <c r="CZ112" s="77"/>
      <c r="DA112" s="77"/>
      <c r="DB112" s="77"/>
      <c r="DC112" s="77"/>
      <c r="DD112" s="77"/>
      <c r="DE112" s="77"/>
      <c r="DF112" s="77"/>
      <c r="DG112" s="77"/>
      <c r="DH112" s="77"/>
      <c r="DI112" s="77"/>
      <c r="DJ112" s="77"/>
      <c r="DK112" s="77"/>
      <c r="DL112" s="77"/>
      <c r="DM112" s="77"/>
      <c r="DN112" s="77"/>
      <c r="DO112" s="77"/>
      <c r="DP112" s="77"/>
      <c r="DQ112" s="77"/>
      <c r="DR112" s="77"/>
      <c r="DS112" s="77"/>
      <c r="DT112" s="77"/>
      <c r="DU112" s="77"/>
      <c r="DV112" s="77"/>
      <c r="DW112" s="77"/>
      <c r="DX112" s="77"/>
      <c r="DY112" s="77"/>
      <c r="DZ112" s="77"/>
      <c r="EA112" s="77"/>
      <c r="EB112" s="77"/>
      <c r="EC112" s="77"/>
      <c r="ED112" s="77"/>
      <c r="EE112" s="77"/>
      <c r="EF112" s="77"/>
      <c r="EG112" s="77"/>
      <c r="EH112" s="77"/>
    </row>
    <row r="113" spans="1:138" ht="27" customHeight="1" x14ac:dyDescent="0.2">
      <c r="A113" s="28"/>
      <c r="B113" s="121"/>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77"/>
      <c r="AA113" s="77"/>
      <c r="AB113" s="77"/>
      <c r="AC113" s="77"/>
      <c r="AD113" s="77"/>
      <c r="AE113" s="77"/>
      <c r="AF113" s="77"/>
      <c r="AG113" s="77"/>
      <c r="AH113" s="77"/>
      <c r="AI113" s="77"/>
      <c r="AJ113" s="77"/>
      <c r="AK113" s="77"/>
      <c r="AL113" s="77"/>
      <c r="AM113" s="77"/>
      <c r="AN113" s="77"/>
      <c r="AO113" s="77"/>
      <c r="AP113" s="77"/>
      <c r="AQ113" s="77"/>
      <c r="AR113" s="77"/>
      <c r="AS113" s="77"/>
      <c r="AT113" s="77"/>
      <c r="AU113" s="77"/>
      <c r="AV113" s="77"/>
      <c r="AW113" s="77"/>
      <c r="AX113" s="77"/>
      <c r="AY113" s="77"/>
      <c r="AZ113" s="77"/>
      <c r="BA113" s="77"/>
      <c r="BB113" s="77"/>
      <c r="BC113" s="77"/>
      <c r="BD113" s="77"/>
      <c r="BE113" s="77"/>
      <c r="BF113" s="77"/>
      <c r="BG113" s="77"/>
      <c r="BH113" s="77"/>
      <c r="BI113" s="77"/>
      <c r="BJ113" s="77"/>
      <c r="BK113" s="77"/>
      <c r="BL113" s="77"/>
      <c r="BM113" s="77"/>
      <c r="BN113" s="77"/>
      <c r="BO113" s="77"/>
      <c r="BP113" s="77"/>
      <c r="BQ113" s="77"/>
      <c r="BR113" s="77"/>
      <c r="BS113" s="77"/>
      <c r="BT113" s="77"/>
      <c r="BU113" s="77"/>
      <c r="BV113" s="77"/>
      <c r="BW113" s="77"/>
      <c r="BX113" s="77"/>
      <c r="BY113" s="77"/>
      <c r="BZ113" s="77"/>
      <c r="CA113" s="77"/>
      <c r="CB113" s="77"/>
      <c r="CC113" s="77"/>
      <c r="CD113" s="77"/>
      <c r="CE113" s="77"/>
      <c r="CF113" s="77"/>
      <c r="CG113" s="77"/>
      <c r="CH113" s="77"/>
      <c r="CI113" s="77"/>
      <c r="CJ113" s="77"/>
      <c r="CK113" s="77"/>
      <c r="CL113" s="77"/>
      <c r="CM113" s="77"/>
      <c r="CN113" s="77"/>
      <c r="CO113" s="77"/>
      <c r="CP113" s="77"/>
      <c r="CQ113" s="77"/>
      <c r="CR113" s="77"/>
      <c r="CS113" s="77"/>
      <c r="CT113" s="77"/>
      <c r="CU113" s="77"/>
      <c r="CV113" s="77"/>
      <c r="CW113" s="77"/>
      <c r="CX113" s="77"/>
      <c r="CY113" s="77"/>
      <c r="CZ113" s="77"/>
      <c r="DA113" s="77"/>
      <c r="DB113" s="77"/>
      <c r="DC113" s="77"/>
      <c r="DD113" s="77"/>
      <c r="DE113" s="77"/>
      <c r="DF113" s="77"/>
      <c r="DG113" s="77"/>
      <c r="DH113" s="77"/>
      <c r="DI113" s="77"/>
      <c r="DJ113" s="77"/>
      <c r="DK113" s="77"/>
      <c r="DL113" s="77"/>
      <c r="DM113" s="77"/>
      <c r="DN113" s="77"/>
      <c r="DO113" s="77"/>
      <c r="DP113" s="77"/>
      <c r="DQ113" s="77"/>
      <c r="DR113" s="77"/>
      <c r="DS113" s="77"/>
      <c r="DT113" s="77"/>
      <c r="DU113" s="77"/>
      <c r="DV113" s="77"/>
      <c r="DW113" s="77"/>
      <c r="DX113" s="77"/>
      <c r="DY113" s="77"/>
      <c r="DZ113" s="77"/>
      <c r="EA113" s="77"/>
      <c r="EB113" s="77"/>
      <c r="EC113" s="77"/>
      <c r="ED113" s="77"/>
      <c r="EE113" s="77"/>
      <c r="EF113" s="77"/>
      <c r="EG113" s="77"/>
      <c r="EH113" s="77"/>
    </row>
    <row r="114" spans="1:138" ht="27" customHeight="1" x14ac:dyDescent="0.2">
      <c r="Z114" s="77"/>
      <c r="AA114" s="77"/>
      <c r="AB114" s="77"/>
      <c r="AC114" s="77"/>
      <c r="AD114" s="77"/>
      <c r="AE114" s="77"/>
      <c r="AF114" s="77"/>
      <c r="AG114" s="77"/>
      <c r="AH114" s="77"/>
      <c r="AI114" s="77"/>
      <c r="AJ114" s="77"/>
      <c r="AK114" s="77"/>
      <c r="AL114" s="77"/>
      <c r="AM114" s="77"/>
      <c r="AN114" s="77"/>
      <c r="AO114" s="77"/>
      <c r="AP114" s="77"/>
      <c r="AQ114" s="77"/>
      <c r="AR114" s="77"/>
      <c r="AS114" s="77"/>
      <c r="AT114" s="77"/>
      <c r="AU114" s="77"/>
      <c r="AV114" s="77"/>
      <c r="AW114" s="77"/>
      <c r="AX114" s="77"/>
      <c r="AY114" s="77"/>
      <c r="AZ114" s="77"/>
      <c r="BA114" s="77"/>
      <c r="BB114" s="77"/>
      <c r="BC114" s="77"/>
      <c r="BD114" s="77"/>
      <c r="BE114" s="77"/>
      <c r="BF114" s="77"/>
      <c r="BG114" s="77"/>
      <c r="BH114" s="77"/>
      <c r="BI114" s="77"/>
      <c r="BJ114" s="77"/>
      <c r="BK114" s="77"/>
      <c r="BL114" s="77"/>
      <c r="BM114" s="77"/>
      <c r="BN114" s="77"/>
      <c r="BO114" s="77"/>
      <c r="BP114" s="77"/>
      <c r="BQ114" s="77"/>
      <c r="BR114" s="77"/>
      <c r="BS114" s="77"/>
      <c r="BT114" s="77"/>
      <c r="BU114" s="77"/>
      <c r="BV114" s="77"/>
      <c r="BW114" s="77"/>
      <c r="BX114" s="77"/>
      <c r="BY114" s="77"/>
      <c r="BZ114" s="77"/>
      <c r="CA114" s="77"/>
      <c r="CB114" s="77"/>
      <c r="CC114" s="77"/>
      <c r="CD114" s="77"/>
      <c r="CE114" s="77"/>
      <c r="CF114" s="77"/>
      <c r="CG114" s="77"/>
      <c r="CH114" s="77"/>
      <c r="CI114" s="77"/>
      <c r="CJ114" s="77"/>
      <c r="CK114" s="77"/>
      <c r="CL114" s="77"/>
      <c r="CM114" s="77"/>
      <c r="CN114" s="77"/>
      <c r="CO114" s="77"/>
      <c r="CP114" s="77"/>
      <c r="CQ114" s="77"/>
      <c r="CR114" s="77"/>
      <c r="CS114" s="77"/>
      <c r="CT114" s="77"/>
      <c r="CU114" s="77"/>
      <c r="CV114" s="77"/>
      <c r="CW114" s="77"/>
      <c r="CX114" s="77"/>
      <c r="CY114" s="77"/>
      <c r="CZ114" s="77"/>
      <c r="DA114" s="77"/>
      <c r="DB114" s="77"/>
      <c r="DC114" s="77"/>
      <c r="DD114" s="77"/>
      <c r="DE114" s="77"/>
      <c r="DF114" s="77"/>
      <c r="DG114" s="77"/>
      <c r="DH114" s="77"/>
      <c r="DI114" s="77"/>
      <c r="DJ114" s="77"/>
      <c r="DK114" s="77"/>
      <c r="DL114" s="77"/>
      <c r="DM114" s="77"/>
      <c r="DN114" s="77"/>
      <c r="DO114" s="77"/>
      <c r="DP114" s="77"/>
      <c r="DQ114" s="77"/>
      <c r="DR114" s="77"/>
      <c r="DS114" s="77"/>
      <c r="DT114" s="77"/>
      <c r="DU114" s="77"/>
      <c r="DV114" s="77"/>
      <c r="DW114" s="77"/>
      <c r="DX114" s="77"/>
      <c r="DY114" s="77"/>
      <c r="DZ114" s="77"/>
      <c r="EA114" s="77"/>
      <c r="EB114" s="77"/>
      <c r="EC114" s="77"/>
      <c r="ED114" s="77"/>
      <c r="EE114" s="77"/>
      <c r="EF114" s="77"/>
      <c r="EG114" s="77"/>
      <c r="EH114" s="77"/>
    </row>
    <row r="115" spans="1:138" ht="42" customHeight="1" x14ac:dyDescent="0.2">
      <c r="A115" s="9"/>
      <c r="B115" s="15" t="s">
        <v>88</v>
      </c>
      <c r="C115" s="120"/>
      <c r="D115" s="120"/>
      <c r="E115" s="120"/>
      <c r="F115" s="120"/>
      <c r="G115" s="17"/>
      <c r="H115" s="18"/>
      <c r="I115" s="18"/>
      <c r="J115" s="9"/>
      <c r="K115" s="9"/>
      <c r="L115" s="9"/>
      <c r="M115" s="9"/>
      <c r="N115" s="9"/>
      <c r="O115" s="9"/>
      <c r="P115" s="9"/>
      <c r="Q115" s="9"/>
      <c r="R115" s="9"/>
      <c r="S115" s="9"/>
      <c r="T115" s="9"/>
      <c r="U115" s="9"/>
      <c r="V115" s="9"/>
      <c r="W115" s="9"/>
      <c r="X115" s="9"/>
      <c r="Y115" s="9"/>
      <c r="Z115" s="119"/>
      <c r="AA115" s="119"/>
      <c r="AB115" s="119"/>
      <c r="AC115" s="119"/>
      <c r="AD115" s="119"/>
      <c r="AE115" s="119"/>
      <c r="AF115" s="119"/>
      <c r="AG115" s="119"/>
      <c r="AH115" s="119"/>
      <c r="AI115" s="119"/>
      <c r="AJ115" s="119"/>
      <c r="AK115" s="119"/>
      <c r="AL115" s="119"/>
      <c r="AM115" s="119"/>
      <c r="AN115" s="119"/>
      <c r="AO115" s="119"/>
      <c r="AP115" s="119"/>
      <c r="AQ115" s="119"/>
      <c r="AR115" s="119"/>
      <c r="AS115" s="119"/>
      <c r="AT115" s="119"/>
      <c r="AU115" s="119"/>
      <c r="AV115" s="119"/>
      <c r="AW115" s="77"/>
      <c r="AX115" s="77"/>
      <c r="AY115" s="77"/>
      <c r="AZ115" s="77"/>
      <c r="BA115" s="77"/>
      <c r="BB115" s="77"/>
      <c r="BC115" s="77"/>
      <c r="BD115" s="77"/>
      <c r="BE115" s="77"/>
      <c r="BF115" s="77"/>
      <c r="BG115" s="77"/>
      <c r="BH115" s="77"/>
      <c r="BI115" s="77"/>
      <c r="BJ115" s="77"/>
      <c r="BK115" s="77"/>
      <c r="BL115" s="77"/>
      <c r="BM115" s="77"/>
      <c r="BN115" s="77"/>
      <c r="BO115" s="77"/>
      <c r="BP115" s="77"/>
      <c r="BQ115" s="77"/>
      <c r="BR115" s="77"/>
      <c r="BS115" s="77"/>
      <c r="BT115" s="77"/>
      <c r="BU115" s="77"/>
      <c r="BV115" s="77"/>
      <c r="BW115" s="77"/>
      <c r="BX115" s="77"/>
      <c r="BY115" s="77"/>
      <c r="BZ115" s="77"/>
      <c r="CA115" s="77"/>
      <c r="CB115" s="77"/>
      <c r="CC115" s="77"/>
      <c r="CD115" s="77"/>
      <c r="CE115" s="77"/>
      <c r="CF115" s="77"/>
      <c r="CG115" s="77"/>
      <c r="CH115" s="77"/>
      <c r="CI115" s="77"/>
      <c r="CJ115" s="77"/>
      <c r="CK115" s="77"/>
      <c r="CL115" s="77"/>
      <c r="CM115" s="77"/>
      <c r="CN115" s="77"/>
      <c r="CO115" s="77"/>
      <c r="CP115" s="77"/>
      <c r="CQ115" s="77"/>
      <c r="CR115" s="77"/>
      <c r="CS115" s="77"/>
      <c r="CT115" s="77"/>
      <c r="CU115" s="77"/>
      <c r="CV115" s="77"/>
      <c r="CW115" s="77"/>
      <c r="CX115" s="77"/>
      <c r="CY115" s="77"/>
      <c r="CZ115" s="77"/>
      <c r="DA115" s="77"/>
      <c r="DB115" s="77"/>
      <c r="DC115" s="77"/>
      <c r="DD115" s="77"/>
      <c r="DE115" s="77"/>
      <c r="DF115" s="77"/>
      <c r="DG115" s="77"/>
      <c r="DH115" s="77"/>
      <c r="DI115" s="77"/>
      <c r="DJ115" s="77"/>
      <c r="DK115" s="77"/>
      <c r="DL115" s="77"/>
      <c r="DM115" s="77"/>
      <c r="DN115" s="77"/>
      <c r="DO115" s="77"/>
      <c r="DP115" s="77"/>
      <c r="DQ115" s="77"/>
      <c r="DR115" s="77"/>
      <c r="DS115" s="77"/>
      <c r="DT115" s="77"/>
      <c r="DU115" s="77"/>
      <c r="DV115" s="77"/>
      <c r="DW115" s="77"/>
      <c r="DX115" s="77"/>
      <c r="DY115" s="77"/>
      <c r="DZ115" s="77"/>
      <c r="EA115" s="77"/>
      <c r="EB115" s="77"/>
      <c r="EC115" s="77"/>
      <c r="ED115" s="77"/>
      <c r="EE115" s="77"/>
      <c r="EF115" s="77"/>
      <c r="EG115" s="77"/>
      <c r="EH115" s="77"/>
    </row>
    <row r="116" spans="1:138" ht="27" customHeight="1" x14ac:dyDescent="0.2">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77"/>
      <c r="AV116" s="77"/>
      <c r="AW116" s="77"/>
      <c r="AX116" s="77"/>
      <c r="AY116" s="77"/>
      <c r="AZ116" s="77"/>
      <c r="BA116" s="77"/>
      <c r="BB116" s="77"/>
      <c r="BC116" s="77"/>
      <c r="BD116" s="77"/>
      <c r="BE116" s="77"/>
      <c r="BF116" s="77"/>
      <c r="BG116" s="77"/>
      <c r="BH116" s="77"/>
      <c r="BI116" s="77"/>
      <c r="BJ116" s="77"/>
      <c r="BK116" s="77"/>
      <c r="BL116" s="77"/>
      <c r="BM116" s="77"/>
      <c r="BN116" s="77"/>
      <c r="BO116" s="77"/>
      <c r="BP116" s="77"/>
      <c r="BQ116" s="77"/>
      <c r="BR116" s="77"/>
      <c r="BS116" s="77"/>
      <c r="BT116" s="77"/>
      <c r="BU116" s="77"/>
      <c r="BV116" s="77"/>
      <c r="BW116" s="77"/>
      <c r="BX116" s="77"/>
      <c r="BY116" s="77"/>
      <c r="BZ116" s="77"/>
      <c r="CA116" s="77"/>
      <c r="CB116" s="77"/>
      <c r="CC116" s="77"/>
      <c r="CD116" s="77"/>
      <c r="CE116" s="77"/>
      <c r="CF116" s="77"/>
      <c r="CG116" s="77"/>
      <c r="CH116" s="77"/>
      <c r="CI116" s="77"/>
      <c r="CJ116" s="77"/>
      <c r="CK116" s="77"/>
      <c r="CL116" s="77"/>
      <c r="CM116" s="77"/>
      <c r="CN116" s="77"/>
      <c r="CO116" s="77"/>
      <c r="CP116" s="77"/>
      <c r="CQ116" s="77"/>
      <c r="CR116" s="77"/>
      <c r="CS116" s="77"/>
      <c r="CT116" s="77"/>
      <c r="CU116" s="77"/>
      <c r="CV116" s="77"/>
      <c r="CW116" s="77"/>
      <c r="CX116" s="77"/>
      <c r="CY116" s="77"/>
      <c r="CZ116" s="77"/>
      <c r="DA116" s="77"/>
      <c r="DB116" s="77"/>
      <c r="DC116" s="77"/>
      <c r="DD116" s="77"/>
      <c r="DE116" s="77"/>
      <c r="DF116" s="77"/>
      <c r="DG116" s="77"/>
      <c r="DH116" s="77"/>
      <c r="DI116" s="77"/>
      <c r="DJ116" s="77"/>
      <c r="DK116" s="77"/>
      <c r="DL116" s="77"/>
      <c r="DM116" s="77"/>
      <c r="DN116" s="77"/>
      <c r="DO116" s="77"/>
      <c r="DP116" s="77"/>
      <c r="DQ116" s="77"/>
      <c r="DR116" s="77"/>
      <c r="DS116" s="77"/>
      <c r="DT116" s="77"/>
      <c r="DU116" s="77"/>
      <c r="DV116" s="77"/>
      <c r="DW116" s="77"/>
      <c r="DX116" s="77"/>
      <c r="DY116" s="77"/>
      <c r="DZ116" s="77"/>
      <c r="EA116" s="77"/>
      <c r="EB116" s="77"/>
      <c r="EC116" s="77"/>
      <c r="ED116" s="77"/>
      <c r="EE116" s="77"/>
      <c r="EF116" s="77"/>
      <c r="EG116" s="77"/>
      <c r="EH116" s="77"/>
    </row>
    <row r="117" spans="1:138" ht="27" customHeight="1" x14ac:dyDescent="0.2">
      <c r="A117" s="28"/>
      <c r="B117" s="28"/>
      <c r="C117" s="21" t="s">
        <v>87</v>
      </c>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77"/>
      <c r="AV117" s="77"/>
      <c r="AW117" s="77"/>
      <c r="AX117" s="77"/>
      <c r="AY117" s="77"/>
      <c r="AZ117" s="77"/>
      <c r="BA117" s="77"/>
      <c r="BB117" s="77"/>
      <c r="BC117" s="77"/>
      <c r="BD117" s="77"/>
      <c r="BE117" s="77"/>
      <c r="BF117" s="77"/>
      <c r="BG117" s="77"/>
      <c r="BH117" s="77"/>
      <c r="BI117" s="77"/>
      <c r="BJ117" s="77"/>
      <c r="BK117" s="77"/>
      <c r="BL117" s="77"/>
      <c r="BM117" s="77"/>
      <c r="BN117" s="77"/>
      <c r="BO117" s="77"/>
      <c r="BP117" s="77"/>
      <c r="BQ117" s="77"/>
      <c r="BR117" s="77"/>
      <c r="BS117" s="77"/>
      <c r="BT117" s="77"/>
      <c r="BU117" s="77"/>
      <c r="BV117" s="77"/>
      <c r="BW117" s="77"/>
      <c r="BX117" s="77"/>
      <c r="BY117" s="77"/>
      <c r="BZ117" s="77"/>
      <c r="CA117" s="77"/>
      <c r="CB117" s="77"/>
      <c r="CC117" s="77"/>
      <c r="CD117" s="77"/>
      <c r="CE117" s="77"/>
      <c r="CF117" s="77"/>
      <c r="CG117" s="77"/>
      <c r="CH117" s="77"/>
      <c r="CI117" s="77"/>
      <c r="CJ117" s="77"/>
      <c r="CK117" s="77"/>
      <c r="CL117" s="77"/>
      <c r="CM117" s="77"/>
      <c r="CN117" s="77"/>
      <c r="CO117" s="77"/>
      <c r="CP117" s="77"/>
      <c r="CQ117" s="77"/>
      <c r="CR117" s="77"/>
      <c r="CS117" s="77"/>
      <c r="CT117" s="77"/>
      <c r="CU117" s="77"/>
      <c r="CV117" s="77"/>
      <c r="CW117" s="77"/>
      <c r="CX117" s="77"/>
      <c r="CY117" s="77"/>
      <c r="CZ117" s="77"/>
      <c r="DA117" s="77"/>
      <c r="DB117" s="77"/>
      <c r="DC117" s="77"/>
      <c r="DD117" s="77"/>
      <c r="DE117" s="77"/>
      <c r="DF117" s="77"/>
      <c r="DG117" s="77"/>
      <c r="DH117" s="77"/>
      <c r="DI117" s="77"/>
      <c r="DJ117" s="77"/>
      <c r="DK117" s="77"/>
      <c r="DL117" s="77"/>
      <c r="DM117" s="77"/>
      <c r="DN117" s="77"/>
      <c r="DO117" s="77"/>
      <c r="DP117" s="77"/>
      <c r="DQ117" s="77"/>
      <c r="DR117" s="77"/>
      <c r="DS117" s="77"/>
      <c r="DT117" s="77"/>
      <c r="DU117" s="77"/>
      <c r="DV117" s="77"/>
      <c r="DW117" s="77"/>
      <c r="DX117" s="77"/>
      <c r="DY117" s="77"/>
      <c r="DZ117" s="77"/>
      <c r="EA117" s="77"/>
      <c r="EB117" s="77"/>
      <c r="EC117" s="77"/>
      <c r="ED117" s="77"/>
      <c r="EE117" s="77"/>
      <c r="EF117" s="77"/>
      <c r="EG117" s="77"/>
      <c r="EH117" s="77"/>
    </row>
    <row r="118" spans="1:138" ht="27" customHeight="1" x14ac:dyDescent="0.2">
      <c r="A118" s="28"/>
      <c r="D118" s="118" t="s">
        <v>86</v>
      </c>
      <c r="E118" s="118" t="s">
        <v>85</v>
      </c>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77"/>
      <c r="AV118" s="77"/>
      <c r="AW118" s="77"/>
      <c r="AX118" s="77"/>
      <c r="AY118" s="77"/>
      <c r="AZ118" s="77"/>
      <c r="BA118" s="77"/>
      <c r="BB118" s="77"/>
      <c r="BC118" s="77"/>
      <c r="BD118" s="77"/>
      <c r="BE118" s="77"/>
      <c r="BF118" s="77"/>
      <c r="BG118" s="77"/>
      <c r="BH118" s="77"/>
      <c r="BI118" s="77"/>
      <c r="BJ118" s="77"/>
      <c r="BK118" s="77"/>
      <c r="BL118" s="77"/>
      <c r="BM118" s="77"/>
      <c r="BN118" s="77"/>
      <c r="BO118" s="77"/>
      <c r="BP118" s="77"/>
      <c r="BQ118" s="77"/>
      <c r="BR118" s="77"/>
      <c r="BS118" s="77"/>
      <c r="BT118" s="77"/>
      <c r="BU118" s="77"/>
      <c r="BV118" s="77"/>
      <c r="BW118" s="77"/>
      <c r="BX118" s="77"/>
      <c r="BY118" s="77"/>
      <c r="BZ118" s="77"/>
      <c r="CA118" s="77"/>
      <c r="CB118" s="77"/>
      <c r="CC118" s="77"/>
      <c r="CD118" s="77"/>
      <c r="CE118" s="77"/>
      <c r="CF118" s="77"/>
      <c r="CG118" s="77"/>
      <c r="CH118" s="77"/>
      <c r="CI118" s="77"/>
      <c r="CJ118" s="77"/>
      <c r="CK118" s="77"/>
      <c r="CL118" s="77"/>
      <c r="CM118" s="77"/>
      <c r="CN118" s="77"/>
      <c r="CO118" s="77"/>
      <c r="CP118" s="77"/>
      <c r="CQ118" s="77"/>
      <c r="CR118" s="77"/>
      <c r="CS118" s="77"/>
      <c r="CT118" s="77"/>
      <c r="CU118" s="77"/>
      <c r="CV118" s="77"/>
      <c r="CW118" s="77"/>
      <c r="CX118" s="77"/>
      <c r="CY118" s="77"/>
      <c r="CZ118" s="77"/>
      <c r="DA118" s="77"/>
      <c r="DB118" s="77"/>
      <c r="DC118" s="77"/>
      <c r="DD118" s="77"/>
      <c r="DE118" s="77"/>
      <c r="DF118" s="77"/>
      <c r="DG118" s="77"/>
      <c r="DH118" s="77"/>
      <c r="DI118" s="77"/>
      <c r="DJ118" s="77"/>
      <c r="DK118" s="77"/>
      <c r="DL118" s="77"/>
      <c r="DM118" s="77"/>
      <c r="DN118" s="77"/>
      <c r="DO118" s="77"/>
      <c r="DP118" s="77"/>
      <c r="DQ118" s="77"/>
      <c r="DR118" s="77"/>
      <c r="DS118" s="77"/>
      <c r="DT118" s="77"/>
      <c r="DU118" s="77"/>
      <c r="DV118" s="77"/>
      <c r="DW118" s="77"/>
      <c r="DX118" s="77"/>
      <c r="DY118" s="77"/>
      <c r="DZ118" s="77"/>
      <c r="EA118" s="77"/>
      <c r="EB118" s="77"/>
      <c r="EC118" s="77"/>
      <c r="ED118" s="77"/>
      <c r="EE118" s="77"/>
      <c r="EF118" s="77"/>
      <c r="EG118" s="77"/>
      <c r="EH118" s="77"/>
    </row>
    <row r="119" spans="1:138" ht="27" customHeight="1" x14ac:dyDescent="0.2">
      <c r="A119" s="28"/>
      <c r="B119" s="80">
        <v>32</v>
      </c>
      <c r="C119" s="117" t="s">
        <v>84</v>
      </c>
      <c r="D119" s="116">
        <v>10</v>
      </c>
      <c r="E119" s="116">
        <v>1</v>
      </c>
      <c r="F119" s="28" t="s">
        <v>82</v>
      </c>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77"/>
      <c r="AV119" s="77"/>
      <c r="AW119" s="77"/>
      <c r="AX119" s="77"/>
      <c r="AY119" s="77"/>
      <c r="AZ119" s="77"/>
      <c r="BA119" s="77"/>
      <c r="BB119" s="77"/>
      <c r="BC119" s="77"/>
      <c r="BD119" s="77"/>
      <c r="BE119" s="77"/>
      <c r="BF119" s="77"/>
      <c r="BG119" s="77"/>
      <c r="BH119" s="77"/>
      <c r="BI119" s="77"/>
      <c r="BJ119" s="77"/>
      <c r="BK119" s="77"/>
      <c r="BL119" s="77"/>
      <c r="BM119" s="77"/>
      <c r="BN119" s="77"/>
      <c r="BO119" s="77"/>
      <c r="BP119" s="77"/>
      <c r="BQ119" s="77"/>
      <c r="BR119" s="77"/>
      <c r="BS119" s="77"/>
      <c r="BT119" s="77"/>
      <c r="BU119" s="77"/>
      <c r="BV119" s="77"/>
      <c r="BW119" s="77"/>
      <c r="BX119" s="77"/>
      <c r="BY119" s="77"/>
      <c r="BZ119" s="77"/>
      <c r="CA119" s="77"/>
      <c r="CB119" s="77"/>
      <c r="CC119" s="77"/>
      <c r="CD119" s="77"/>
      <c r="CE119" s="77"/>
      <c r="CF119" s="77"/>
      <c r="CG119" s="77"/>
      <c r="CH119" s="77"/>
      <c r="CI119" s="77"/>
      <c r="CJ119" s="77"/>
      <c r="CK119" s="77"/>
      <c r="CL119" s="77"/>
      <c r="CM119" s="77"/>
      <c r="CN119" s="77"/>
      <c r="CO119" s="77"/>
      <c r="CP119" s="77"/>
      <c r="CQ119" s="77"/>
      <c r="CR119" s="77"/>
      <c r="CS119" s="77"/>
      <c r="CT119" s="77"/>
      <c r="CU119" s="77"/>
      <c r="CV119" s="77"/>
      <c r="CW119" s="77"/>
      <c r="CX119" s="77"/>
      <c r="CY119" s="77"/>
      <c r="CZ119" s="77"/>
      <c r="DA119" s="77"/>
      <c r="DB119" s="77"/>
      <c r="DC119" s="77"/>
      <c r="DD119" s="77"/>
      <c r="DE119" s="77"/>
      <c r="DF119" s="77"/>
      <c r="DG119" s="77"/>
      <c r="DH119" s="77"/>
      <c r="DI119" s="77"/>
      <c r="DJ119" s="77"/>
      <c r="DK119" s="77"/>
      <c r="DL119" s="77"/>
      <c r="DM119" s="77"/>
      <c r="DN119" s="77"/>
      <c r="DO119" s="77"/>
      <c r="DP119" s="77"/>
      <c r="DQ119" s="77"/>
      <c r="DR119" s="77"/>
      <c r="DS119" s="77"/>
      <c r="DT119" s="77"/>
      <c r="DU119" s="77"/>
      <c r="DV119" s="77"/>
      <c r="DW119" s="77"/>
      <c r="DX119" s="77"/>
      <c r="DY119" s="77"/>
      <c r="DZ119" s="77"/>
      <c r="EA119" s="77"/>
      <c r="EB119" s="77"/>
      <c r="EC119" s="77"/>
      <c r="ED119" s="77"/>
      <c r="EE119" s="77"/>
      <c r="EF119" s="77"/>
      <c r="EG119" s="77"/>
      <c r="EH119" s="77"/>
    </row>
    <row r="120" spans="1:138" ht="31.15" customHeight="1" x14ac:dyDescent="0.2">
      <c r="A120" s="28"/>
      <c r="B120" s="80">
        <v>33</v>
      </c>
      <c r="C120" s="117" t="s">
        <v>83</v>
      </c>
      <c r="D120" s="116">
        <v>40</v>
      </c>
      <c r="E120" s="116">
        <v>4</v>
      </c>
      <c r="F120" s="28" t="s">
        <v>82</v>
      </c>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77"/>
      <c r="AV120" s="77"/>
      <c r="AW120" s="77"/>
      <c r="AX120" s="77"/>
      <c r="AY120" s="77"/>
      <c r="AZ120" s="77"/>
      <c r="BA120" s="77"/>
      <c r="BB120" s="77"/>
      <c r="BC120" s="77"/>
      <c r="BD120" s="77"/>
      <c r="BE120" s="77"/>
      <c r="BF120" s="77"/>
      <c r="BG120" s="77"/>
      <c r="BH120" s="77"/>
      <c r="BI120" s="77"/>
      <c r="BJ120" s="77"/>
      <c r="BK120" s="77"/>
      <c r="BL120" s="77"/>
      <c r="BM120" s="77"/>
      <c r="BN120" s="77"/>
      <c r="BO120" s="77"/>
      <c r="BP120" s="77"/>
      <c r="BQ120" s="77"/>
      <c r="BR120" s="77"/>
      <c r="BS120" s="77"/>
      <c r="BT120" s="77"/>
      <c r="BU120" s="77"/>
      <c r="BV120" s="77"/>
      <c r="BW120" s="77"/>
      <c r="BX120" s="77"/>
      <c r="BY120" s="77"/>
      <c r="BZ120" s="77"/>
      <c r="CA120" s="77"/>
      <c r="CB120" s="77"/>
      <c r="CC120" s="77"/>
      <c r="CD120" s="77"/>
      <c r="CE120" s="77"/>
      <c r="CF120" s="77"/>
      <c r="CG120" s="77"/>
      <c r="CH120" s="77"/>
      <c r="CI120" s="77"/>
      <c r="CJ120" s="77"/>
      <c r="CK120" s="77"/>
      <c r="CL120" s="77"/>
      <c r="CM120" s="77"/>
      <c r="CN120" s="77"/>
      <c r="CO120" s="77"/>
      <c r="CP120" s="77"/>
      <c r="CQ120" s="77"/>
      <c r="CR120" s="77"/>
      <c r="CS120" s="77"/>
      <c r="CT120" s="77"/>
      <c r="CU120" s="77"/>
      <c r="CV120" s="77"/>
      <c r="CW120" s="77"/>
      <c r="CX120" s="77"/>
      <c r="CY120" s="77"/>
      <c r="CZ120" s="77"/>
      <c r="DA120" s="77"/>
      <c r="DB120" s="77"/>
      <c r="DC120" s="77"/>
      <c r="DD120" s="77"/>
      <c r="DE120" s="77"/>
      <c r="DF120" s="77"/>
      <c r="DG120" s="77"/>
      <c r="DH120" s="77"/>
      <c r="DI120" s="77"/>
      <c r="DJ120" s="77"/>
      <c r="DK120" s="77"/>
      <c r="DL120" s="77"/>
      <c r="DM120" s="77"/>
      <c r="DN120" s="77"/>
      <c r="DO120" s="77"/>
      <c r="DP120" s="77"/>
      <c r="DQ120" s="77"/>
      <c r="DR120" s="77"/>
      <c r="DS120" s="77"/>
      <c r="DT120" s="77"/>
      <c r="DU120" s="77"/>
      <c r="DV120" s="77"/>
      <c r="DW120" s="77"/>
      <c r="DX120" s="77"/>
      <c r="DY120" s="77"/>
      <c r="DZ120" s="77"/>
      <c r="EA120" s="77"/>
      <c r="EB120" s="77"/>
      <c r="EC120" s="77"/>
      <c r="ED120" s="77"/>
      <c r="EE120" s="77"/>
      <c r="EF120" s="77"/>
      <c r="EG120" s="77"/>
      <c r="EH120" s="77"/>
    </row>
    <row r="121" spans="1:138" ht="27" customHeight="1" x14ac:dyDescent="0.2">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77"/>
      <c r="AV121" s="77"/>
      <c r="AW121" s="77"/>
      <c r="AX121" s="77"/>
      <c r="AY121" s="77"/>
      <c r="AZ121" s="77"/>
      <c r="BA121" s="77"/>
      <c r="BB121" s="77"/>
      <c r="BC121" s="77"/>
      <c r="BD121" s="77"/>
      <c r="BE121" s="77"/>
      <c r="BF121" s="77"/>
      <c r="BG121" s="77"/>
      <c r="BH121" s="77"/>
      <c r="BI121" s="77"/>
      <c r="BJ121" s="77"/>
      <c r="BK121" s="77"/>
      <c r="BL121" s="77"/>
      <c r="BM121" s="77"/>
      <c r="BN121" s="77"/>
      <c r="BO121" s="77"/>
      <c r="BP121" s="77"/>
      <c r="BQ121" s="77"/>
      <c r="BR121" s="77"/>
      <c r="BS121" s="77"/>
      <c r="BT121" s="77"/>
      <c r="BU121" s="77"/>
      <c r="BV121" s="77"/>
      <c r="BW121" s="77"/>
      <c r="BX121" s="77"/>
      <c r="BY121" s="77"/>
      <c r="BZ121" s="77"/>
      <c r="CA121" s="77"/>
      <c r="CB121" s="77"/>
      <c r="CC121" s="77"/>
      <c r="CD121" s="77"/>
      <c r="CE121" s="77"/>
      <c r="CF121" s="77"/>
      <c r="CG121" s="77"/>
      <c r="CH121" s="77"/>
      <c r="CI121" s="77"/>
      <c r="CJ121" s="77"/>
      <c r="CK121" s="77"/>
      <c r="CL121" s="77"/>
      <c r="CM121" s="77"/>
      <c r="CN121" s="77"/>
      <c r="CO121" s="77"/>
      <c r="CP121" s="77"/>
      <c r="CQ121" s="77"/>
      <c r="CR121" s="77"/>
      <c r="CS121" s="77"/>
      <c r="CT121" s="77"/>
      <c r="CU121" s="77"/>
      <c r="CV121" s="77"/>
      <c r="CW121" s="77"/>
      <c r="CX121" s="77"/>
      <c r="CY121" s="77"/>
      <c r="CZ121" s="77"/>
      <c r="DA121" s="77"/>
      <c r="DB121" s="77"/>
      <c r="DC121" s="77"/>
      <c r="DD121" s="77"/>
      <c r="DE121" s="77"/>
      <c r="DF121" s="77"/>
      <c r="DG121" s="77"/>
      <c r="DH121" s="77"/>
      <c r="DI121" s="77"/>
      <c r="DJ121" s="77"/>
      <c r="DK121" s="77"/>
      <c r="DL121" s="77"/>
      <c r="DM121" s="77"/>
      <c r="DN121" s="77"/>
      <c r="DO121" s="77"/>
      <c r="DP121" s="77"/>
      <c r="DQ121" s="77"/>
      <c r="DR121" s="77"/>
      <c r="DS121" s="77"/>
      <c r="DT121" s="77"/>
      <c r="DU121" s="77"/>
      <c r="DV121" s="77"/>
      <c r="DW121" s="77"/>
      <c r="DX121" s="77"/>
      <c r="DY121" s="77"/>
      <c r="DZ121" s="77"/>
      <c r="EA121" s="77"/>
      <c r="EB121" s="77"/>
      <c r="EC121" s="77"/>
      <c r="ED121" s="77"/>
      <c r="EE121" s="77"/>
      <c r="EF121" s="77"/>
      <c r="EG121" s="77"/>
      <c r="EH121" s="77"/>
    </row>
    <row r="122" spans="1:138" ht="27" customHeight="1" x14ac:dyDescent="0.2">
      <c r="A122" s="28"/>
      <c r="C122" s="78" t="s">
        <v>77</v>
      </c>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77"/>
      <c r="AV122" s="77"/>
      <c r="AW122" s="77"/>
      <c r="AX122" s="77"/>
      <c r="AY122" s="77"/>
      <c r="AZ122" s="77"/>
      <c r="BA122" s="77"/>
      <c r="BB122" s="77"/>
      <c r="BC122" s="77"/>
      <c r="BD122" s="77"/>
      <c r="BE122" s="77"/>
      <c r="BF122" s="77"/>
      <c r="BG122" s="77"/>
      <c r="BH122" s="77"/>
      <c r="BI122" s="77"/>
      <c r="BJ122" s="77"/>
      <c r="BK122" s="77"/>
      <c r="BL122" s="77"/>
      <c r="BM122" s="77"/>
      <c r="BN122" s="77"/>
      <c r="BO122" s="77"/>
      <c r="BP122" s="77"/>
      <c r="BQ122" s="77"/>
      <c r="BR122" s="77"/>
      <c r="BS122" s="77"/>
      <c r="BT122" s="77"/>
      <c r="BU122" s="77"/>
      <c r="BV122" s="77"/>
      <c r="BW122" s="77"/>
      <c r="BX122" s="77"/>
      <c r="BY122" s="77"/>
      <c r="BZ122" s="77"/>
      <c r="CA122" s="77"/>
      <c r="CB122" s="77"/>
      <c r="CC122" s="77"/>
      <c r="CD122" s="77"/>
      <c r="CE122" s="77"/>
      <c r="CF122" s="77"/>
      <c r="CG122" s="77"/>
      <c r="CH122" s="77"/>
      <c r="CI122" s="77"/>
      <c r="CJ122" s="77"/>
      <c r="CK122" s="77"/>
      <c r="CL122" s="77"/>
      <c r="CM122" s="77"/>
      <c r="CN122" s="77"/>
      <c r="CO122" s="77"/>
      <c r="CP122" s="77"/>
      <c r="CQ122" s="77"/>
      <c r="CR122" s="77"/>
      <c r="CS122" s="77"/>
      <c r="CT122" s="77"/>
      <c r="CU122" s="77"/>
      <c r="CV122" s="77"/>
      <c r="CW122" s="77"/>
      <c r="CX122" s="77"/>
      <c r="CY122" s="77"/>
      <c r="CZ122" s="77"/>
      <c r="DA122" s="77"/>
      <c r="DB122" s="77"/>
      <c r="DC122" s="77"/>
      <c r="DD122" s="77"/>
      <c r="DE122" s="77"/>
      <c r="DF122" s="77"/>
      <c r="DG122" s="77"/>
      <c r="DH122" s="77"/>
      <c r="DI122" s="77"/>
      <c r="DJ122" s="77"/>
      <c r="DK122" s="77"/>
      <c r="DL122" s="77"/>
      <c r="DM122" s="77"/>
      <c r="DN122" s="77"/>
      <c r="DO122" s="77"/>
      <c r="DP122" s="77"/>
      <c r="DQ122" s="77"/>
      <c r="DR122" s="77"/>
      <c r="DS122" s="77"/>
      <c r="DT122" s="77"/>
      <c r="DU122" s="77"/>
      <c r="DV122" s="77"/>
      <c r="DW122" s="77"/>
      <c r="DX122" s="77"/>
      <c r="DY122" s="77"/>
      <c r="DZ122" s="77"/>
      <c r="EA122" s="77"/>
      <c r="EB122" s="77"/>
      <c r="EC122" s="77"/>
      <c r="ED122" s="77"/>
      <c r="EE122" s="77"/>
      <c r="EF122" s="77"/>
      <c r="EG122" s="77"/>
      <c r="EH122" s="77"/>
    </row>
    <row r="123" spans="1:138" ht="27" customHeight="1" x14ac:dyDescent="0.2">
      <c r="A123" s="28"/>
      <c r="C123" s="7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77"/>
      <c r="AV123" s="77"/>
      <c r="AW123" s="77"/>
      <c r="AX123" s="77"/>
      <c r="AY123" s="77"/>
      <c r="AZ123" s="77"/>
      <c r="BA123" s="77"/>
      <c r="BB123" s="77"/>
      <c r="BC123" s="77"/>
      <c r="BD123" s="77"/>
      <c r="BE123" s="77"/>
      <c r="BF123" s="77"/>
      <c r="BG123" s="77"/>
      <c r="BH123" s="77"/>
      <c r="BI123" s="77"/>
      <c r="BJ123" s="77"/>
      <c r="BK123" s="77"/>
      <c r="BL123" s="77"/>
      <c r="BM123" s="77"/>
      <c r="BN123" s="77"/>
      <c r="BO123" s="77"/>
      <c r="BP123" s="77"/>
      <c r="BQ123" s="77"/>
      <c r="BR123" s="77"/>
      <c r="BS123" s="77"/>
      <c r="BT123" s="77"/>
      <c r="BU123" s="77"/>
      <c r="BV123" s="77"/>
      <c r="BW123" s="77"/>
      <c r="BX123" s="77"/>
      <c r="BY123" s="77"/>
      <c r="BZ123" s="77"/>
      <c r="CA123" s="77"/>
      <c r="CB123" s="77"/>
      <c r="CC123" s="77"/>
      <c r="CD123" s="77"/>
      <c r="CE123" s="77"/>
      <c r="CF123" s="77"/>
      <c r="CG123" s="77"/>
      <c r="CH123" s="77"/>
      <c r="CI123" s="77"/>
      <c r="CJ123" s="77"/>
      <c r="CK123" s="77"/>
      <c r="CL123" s="77"/>
      <c r="CM123" s="77"/>
      <c r="CN123" s="77"/>
      <c r="CO123" s="77"/>
      <c r="CP123" s="77"/>
      <c r="CQ123" s="77"/>
      <c r="CR123" s="77"/>
      <c r="CS123" s="77"/>
      <c r="CT123" s="77"/>
      <c r="CU123" s="77"/>
      <c r="CV123" s="77"/>
      <c r="CW123" s="77"/>
      <c r="CX123" s="77"/>
      <c r="CY123" s="77"/>
      <c r="CZ123" s="77"/>
      <c r="DA123" s="77"/>
      <c r="DB123" s="77"/>
      <c r="DC123" s="77"/>
      <c r="DD123" s="77"/>
      <c r="DE123" s="77"/>
      <c r="DF123" s="77"/>
      <c r="DG123" s="77"/>
      <c r="DH123" s="77"/>
      <c r="DI123" s="77"/>
      <c r="DJ123" s="77"/>
      <c r="DK123" s="77"/>
      <c r="DL123" s="77"/>
      <c r="DM123" s="77"/>
      <c r="DN123" s="77"/>
      <c r="DO123" s="77"/>
      <c r="DP123" s="77"/>
      <c r="DQ123" s="77"/>
      <c r="DR123" s="77"/>
      <c r="DS123" s="77"/>
      <c r="DT123" s="77"/>
      <c r="DU123" s="77"/>
      <c r="DV123" s="77"/>
      <c r="DW123" s="77"/>
      <c r="DX123" s="77"/>
      <c r="DY123" s="77"/>
      <c r="DZ123" s="77"/>
      <c r="EA123" s="77"/>
      <c r="EB123" s="77"/>
      <c r="EC123" s="77"/>
      <c r="ED123" s="77"/>
      <c r="EE123" s="77"/>
      <c r="EF123" s="77"/>
      <c r="EG123" s="77"/>
      <c r="EH123" s="77"/>
    </row>
    <row r="124" spans="1:138" ht="27" customHeight="1" x14ac:dyDescent="0.2">
      <c r="A124" s="115" t="s">
        <v>81</v>
      </c>
      <c r="G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77"/>
      <c r="AV124" s="77"/>
      <c r="AW124" s="77"/>
      <c r="AX124" s="77"/>
      <c r="AY124" s="77"/>
      <c r="AZ124" s="77"/>
      <c r="BA124" s="77"/>
      <c r="BB124" s="77"/>
      <c r="BC124" s="77"/>
      <c r="BD124" s="77"/>
      <c r="BE124" s="77"/>
      <c r="BF124" s="77"/>
      <c r="BG124" s="77"/>
      <c r="BH124" s="77"/>
      <c r="BI124" s="77"/>
      <c r="BJ124" s="77"/>
      <c r="BK124" s="77"/>
      <c r="BL124" s="77"/>
      <c r="BM124" s="77"/>
      <c r="BN124" s="77"/>
      <c r="BO124" s="77"/>
      <c r="BP124" s="77"/>
      <c r="BQ124" s="77"/>
      <c r="BR124" s="77"/>
      <c r="BS124" s="77"/>
      <c r="BT124" s="77"/>
      <c r="BU124" s="77"/>
      <c r="BV124" s="77"/>
      <c r="BW124" s="77"/>
      <c r="BX124" s="77"/>
      <c r="BY124" s="77"/>
      <c r="BZ124" s="77"/>
      <c r="CA124" s="77"/>
      <c r="CB124" s="77"/>
      <c r="CC124" s="77"/>
      <c r="CD124" s="77"/>
      <c r="CE124" s="77"/>
      <c r="CF124" s="77"/>
      <c r="CG124" s="77"/>
      <c r="CH124" s="77"/>
      <c r="CI124" s="77"/>
      <c r="CJ124" s="77"/>
      <c r="CK124" s="77"/>
      <c r="CL124" s="77"/>
      <c r="CM124" s="77"/>
      <c r="CN124" s="77"/>
      <c r="CO124" s="77"/>
      <c r="CP124" s="77"/>
      <c r="CQ124" s="77"/>
      <c r="CR124" s="77"/>
      <c r="CS124" s="77"/>
      <c r="CT124" s="77"/>
      <c r="CU124" s="77"/>
      <c r="CV124" s="77"/>
      <c r="CW124" s="77"/>
      <c r="CX124" s="77"/>
      <c r="CY124" s="77"/>
      <c r="CZ124" s="77"/>
      <c r="DA124" s="77"/>
      <c r="DB124" s="77"/>
      <c r="DC124" s="77"/>
      <c r="DD124" s="77"/>
      <c r="DE124" s="77"/>
      <c r="DF124" s="77"/>
      <c r="DG124" s="77"/>
      <c r="DH124" s="77"/>
      <c r="DI124" s="77"/>
      <c r="DJ124" s="77"/>
      <c r="DK124" s="77"/>
      <c r="DL124" s="77"/>
      <c r="DM124" s="77"/>
      <c r="DN124" s="77"/>
      <c r="DO124" s="77"/>
      <c r="DP124" s="77"/>
      <c r="DQ124" s="77"/>
      <c r="DR124" s="77"/>
      <c r="DS124" s="77"/>
      <c r="DT124" s="77"/>
      <c r="DU124" s="77"/>
      <c r="DV124" s="77"/>
      <c r="DW124" s="77"/>
      <c r="DX124" s="77"/>
      <c r="DY124" s="77"/>
      <c r="DZ124" s="77"/>
      <c r="EA124" s="77"/>
      <c r="EB124" s="77"/>
      <c r="EC124" s="77"/>
      <c r="ED124" s="77"/>
      <c r="EE124" s="77"/>
      <c r="EF124" s="77"/>
      <c r="EG124" s="77"/>
      <c r="EH124" s="77"/>
    </row>
    <row r="125" spans="1:138" ht="27" customHeight="1" x14ac:dyDescent="0.2">
      <c r="A125" s="28"/>
      <c r="B125" s="23"/>
      <c r="C125" s="24"/>
      <c r="D125" s="25" t="s">
        <v>30</v>
      </c>
      <c r="E125" s="25" t="s">
        <v>4</v>
      </c>
      <c r="F125" s="25" t="s">
        <v>331</v>
      </c>
      <c r="G125" s="25" t="s">
        <v>323</v>
      </c>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77"/>
      <c r="AV125" s="77"/>
      <c r="AW125" s="77"/>
      <c r="AX125" s="77"/>
      <c r="AY125" s="77"/>
      <c r="AZ125" s="77"/>
      <c r="BA125" s="77"/>
      <c r="BB125" s="77"/>
      <c r="BC125" s="77"/>
      <c r="BD125" s="77"/>
      <c r="BE125" s="77"/>
      <c r="BF125" s="77"/>
      <c r="BG125" s="77"/>
      <c r="BH125" s="77"/>
      <c r="BI125" s="77"/>
      <c r="BJ125" s="77"/>
      <c r="BK125" s="77"/>
      <c r="BL125" s="77"/>
      <c r="BM125" s="77"/>
      <c r="BN125" s="77"/>
      <c r="BO125" s="77"/>
      <c r="BP125" s="77"/>
      <c r="BQ125" s="77"/>
      <c r="BR125" s="77"/>
      <c r="BS125" s="77"/>
      <c r="BT125" s="77"/>
      <c r="BU125" s="77"/>
      <c r="BV125" s="77"/>
      <c r="BW125" s="77"/>
      <c r="BX125" s="77"/>
      <c r="BY125" s="77"/>
      <c r="BZ125" s="77"/>
      <c r="CA125" s="77"/>
      <c r="CB125" s="77"/>
      <c r="CC125" s="77"/>
      <c r="CD125" s="77"/>
      <c r="CE125" s="77"/>
      <c r="CF125" s="77"/>
      <c r="CG125" s="77"/>
      <c r="CH125" s="77"/>
      <c r="CI125" s="77"/>
      <c r="CJ125" s="77"/>
      <c r="CK125" s="77"/>
      <c r="CL125" s="77"/>
      <c r="CM125" s="77"/>
      <c r="CN125" s="77"/>
      <c r="CO125" s="77"/>
      <c r="CP125" s="77"/>
      <c r="CQ125" s="77"/>
      <c r="CR125" s="77"/>
      <c r="CS125" s="77"/>
      <c r="CT125" s="77"/>
      <c r="CU125" s="77"/>
      <c r="CV125" s="77"/>
      <c r="CW125" s="77"/>
      <c r="CX125" s="77"/>
      <c r="CY125" s="77"/>
      <c r="CZ125" s="77"/>
      <c r="DA125" s="77"/>
      <c r="DB125" s="77"/>
      <c r="DC125" s="77"/>
      <c r="DD125" s="77"/>
      <c r="DE125" s="77"/>
      <c r="DF125" s="77"/>
      <c r="DG125" s="77"/>
      <c r="DH125" s="77"/>
      <c r="DI125" s="77"/>
      <c r="DJ125" s="77"/>
      <c r="DK125" s="77"/>
      <c r="DL125" s="77"/>
      <c r="DM125" s="77"/>
      <c r="DN125" s="77"/>
      <c r="DO125" s="77"/>
      <c r="DP125" s="77"/>
      <c r="DQ125" s="77"/>
      <c r="DR125" s="77"/>
      <c r="DS125" s="77"/>
      <c r="DT125" s="77"/>
      <c r="DU125" s="77"/>
      <c r="DV125" s="77"/>
      <c r="DW125" s="77"/>
      <c r="DX125" s="77"/>
      <c r="DY125" s="77"/>
      <c r="DZ125" s="77"/>
      <c r="EA125" s="77"/>
      <c r="EB125" s="77"/>
      <c r="EC125" s="77"/>
      <c r="ED125" s="77"/>
      <c r="EE125" s="77"/>
      <c r="EF125" s="77"/>
      <c r="EG125" s="77"/>
      <c r="EH125" s="77"/>
    </row>
    <row r="126" spans="1:138" ht="27" customHeight="1" x14ac:dyDescent="0.2">
      <c r="A126" s="28"/>
      <c r="B126" s="26">
        <v>34</v>
      </c>
      <c r="C126" s="23" t="s">
        <v>79</v>
      </c>
      <c r="D126" s="27">
        <f>D34*$E$119</f>
        <v>142740000</v>
      </c>
      <c r="E126" s="27">
        <f t="shared" ref="E126:G126" si="13">E34*$E$119</f>
        <v>36114000</v>
      </c>
      <c r="F126" s="27">
        <f t="shared" si="13"/>
        <v>11628000</v>
      </c>
      <c r="G126" s="27">
        <f t="shared" si="13"/>
        <v>40917000</v>
      </c>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77"/>
      <c r="AV126" s="77"/>
      <c r="AW126" s="77"/>
      <c r="AX126" s="77"/>
      <c r="AY126" s="77"/>
      <c r="AZ126" s="77"/>
      <c r="BA126" s="77"/>
      <c r="BB126" s="77"/>
      <c r="BC126" s="77"/>
      <c r="BD126" s="77"/>
      <c r="BE126" s="77"/>
      <c r="BF126" s="77"/>
      <c r="BG126" s="77"/>
      <c r="BH126" s="77"/>
      <c r="BI126" s="77"/>
      <c r="BJ126" s="77"/>
      <c r="BK126" s="77"/>
      <c r="BL126" s="77"/>
      <c r="BM126" s="77"/>
      <c r="BN126" s="77"/>
      <c r="BO126" s="77"/>
      <c r="BP126" s="77"/>
      <c r="BQ126" s="77"/>
      <c r="BR126" s="77"/>
      <c r="BS126" s="77"/>
      <c r="BT126" s="77"/>
      <c r="BU126" s="77"/>
      <c r="BV126" s="77"/>
      <c r="BW126" s="77"/>
      <c r="BX126" s="77"/>
      <c r="BY126" s="77"/>
      <c r="BZ126" s="77"/>
      <c r="CA126" s="77"/>
      <c r="CB126" s="77"/>
      <c r="CC126" s="77"/>
      <c r="CD126" s="77"/>
      <c r="CE126" s="77"/>
      <c r="CF126" s="77"/>
      <c r="CG126" s="77"/>
      <c r="CH126" s="77"/>
      <c r="CI126" s="77"/>
      <c r="CJ126" s="77"/>
      <c r="CK126" s="77"/>
      <c r="CL126" s="77"/>
      <c r="CM126" s="77"/>
      <c r="CN126" s="77"/>
      <c r="CO126" s="77"/>
      <c r="CP126" s="77"/>
      <c r="CQ126" s="77"/>
      <c r="CR126" s="77"/>
      <c r="CS126" s="77"/>
      <c r="CT126" s="77"/>
      <c r="CU126" s="77"/>
      <c r="CV126" s="77"/>
      <c r="CW126" s="77"/>
      <c r="CX126" s="77"/>
      <c r="CY126" s="77"/>
      <c r="CZ126" s="77"/>
      <c r="DA126" s="77"/>
      <c r="DB126" s="77"/>
      <c r="DC126" s="77"/>
      <c r="DD126" s="77"/>
      <c r="DE126" s="77"/>
      <c r="DF126" s="77"/>
      <c r="DG126" s="77"/>
      <c r="DH126" s="77"/>
      <c r="DI126" s="77"/>
      <c r="DJ126" s="77"/>
      <c r="DK126" s="77"/>
      <c r="DL126" s="77"/>
      <c r="DM126" s="77"/>
      <c r="DN126" s="77"/>
      <c r="DO126" s="77"/>
      <c r="DP126" s="77"/>
      <c r="DQ126" s="77"/>
      <c r="DR126" s="77"/>
      <c r="DS126" s="77"/>
      <c r="DT126" s="77"/>
      <c r="DU126" s="77"/>
      <c r="DV126" s="77"/>
      <c r="DW126" s="77"/>
      <c r="DX126" s="77"/>
      <c r="DY126" s="77"/>
      <c r="DZ126" s="77"/>
      <c r="EA126" s="77"/>
      <c r="EB126" s="77"/>
      <c r="EC126" s="77"/>
      <c r="ED126" s="77"/>
      <c r="EE126" s="77"/>
      <c r="EF126" s="77"/>
      <c r="EG126" s="77"/>
      <c r="EH126" s="77"/>
    </row>
    <row r="127" spans="1:138" ht="39" customHeight="1" x14ac:dyDescent="0.2">
      <c r="A127" s="28"/>
      <c r="B127" s="26">
        <v>35</v>
      </c>
      <c r="C127" s="111" t="s">
        <v>356</v>
      </c>
      <c r="D127" s="27">
        <f>D44*$E$120</f>
        <v>61663680</v>
      </c>
      <c r="E127" s="27">
        <f t="shared" ref="E127:G127" si="14">E44*$E$120</f>
        <v>15095652</v>
      </c>
      <c r="F127" s="27">
        <f t="shared" si="14"/>
        <v>1186055.9999999998</v>
      </c>
      <c r="G127" s="27">
        <f t="shared" si="14"/>
        <v>4173534</v>
      </c>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77"/>
      <c r="AV127" s="77"/>
      <c r="AW127" s="77"/>
      <c r="AX127" s="77"/>
      <c r="AY127" s="77"/>
      <c r="AZ127" s="77"/>
      <c r="BA127" s="77"/>
      <c r="BB127" s="77"/>
      <c r="BC127" s="77"/>
      <c r="BD127" s="77"/>
      <c r="BE127" s="77"/>
      <c r="BF127" s="77"/>
      <c r="BG127" s="77"/>
      <c r="BH127" s="77"/>
      <c r="BI127" s="77"/>
      <c r="BJ127" s="77"/>
      <c r="BK127" s="77"/>
      <c r="BL127" s="77"/>
      <c r="BM127" s="77"/>
      <c r="BN127" s="77"/>
      <c r="BO127" s="77"/>
      <c r="BP127" s="77"/>
      <c r="BQ127" s="77"/>
      <c r="BR127" s="77"/>
      <c r="BS127" s="77"/>
      <c r="BT127" s="77"/>
      <c r="BU127" s="77"/>
      <c r="BV127" s="77"/>
      <c r="BW127" s="77"/>
      <c r="BX127" s="77"/>
      <c r="BY127" s="77"/>
      <c r="BZ127" s="77"/>
      <c r="CA127" s="77"/>
      <c r="CB127" s="77"/>
      <c r="CC127" s="77"/>
      <c r="CD127" s="77"/>
      <c r="CE127" s="77"/>
      <c r="CF127" s="77"/>
      <c r="CG127" s="77"/>
      <c r="CH127" s="77"/>
      <c r="CI127" s="77"/>
      <c r="CJ127" s="77"/>
      <c r="CK127" s="77"/>
      <c r="CL127" s="77"/>
      <c r="CM127" s="77"/>
      <c r="CN127" s="77"/>
      <c r="CO127" s="77"/>
      <c r="CP127" s="77"/>
      <c r="CQ127" s="77"/>
      <c r="CR127" s="77"/>
      <c r="CS127" s="77"/>
      <c r="CT127" s="77"/>
      <c r="CU127" s="77"/>
      <c r="CV127" s="77"/>
      <c r="CW127" s="77"/>
      <c r="CX127" s="77"/>
      <c r="CY127" s="77"/>
      <c r="CZ127" s="77"/>
      <c r="DA127" s="77"/>
      <c r="DB127" s="77"/>
      <c r="DC127" s="77"/>
      <c r="DD127" s="77"/>
      <c r="DE127" s="77"/>
      <c r="DF127" s="77"/>
      <c r="DG127" s="77"/>
      <c r="DH127" s="77"/>
      <c r="DI127" s="77"/>
      <c r="DJ127" s="77"/>
      <c r="DK127" s="77"/>
      <c r="DL127" s="77"/>
      <c r="DM127" s="77"/>
      <c r="DN127" s="77"/>
      <c r="DO127" s="77"/>
      <c r="DP127" s="77"/>
      <c r="DQ127" s="77"/>
      <c r="DR127" s="77"/>
      <c r="DS127" s="77"/>
      <c r="DT127" s="77"/>
      <c r="DU127" s="77"/>
      <c r="DV127" s="77"/>
      <c r="DW127" s="77"/>
      <c r="DX127" s="77"/>
      <c r="DY127" s="77"/>
      <c r="DZ127" s="77"/>
      <c r="EA127" s="77"/>
      <c r="EB127" s="77"/>
      <c r="EC127" s="77"/>
      <c r="ED127" s="77"/>
      <c r="EE127" s="77"/>
      <c r="EF127" s="77"/>
      <c r="EG127" s="77"/>
      <c r="EH127" s="77"/>
    </row>
    <row r="128" spans="1:138" ht="31.9" customHeight="1" x14ac:dyDescent="0.2">
      <c r="A128" s="28"/>
      <c r="B128" s="26">
        <v>36</v>
      </c>
      <c r="C128" s="23" t="s">
        <v>78</v>
      </c>
      <c r="D128" s="27">
        <f>SUM(D126+D127)</f>
        <v>204403680</v>
      </c>
      <c r="E128" s="27">
        <f t="shared" ref="E128:G128" si="15">SUM(E126+E127)</f>
        <v>51209652</v>
      </c>
      <c r="F128" s="27">
        <f t="shared" si="15"/>
        <v>12814056</v>
      </c>
      <c r="G128" s="27">
        <f t="shared" si="15"/>
        <v>45090534</v>
      </c>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77"/>
      <c r="AV128" s="77"/>
      <c r="AW128" s="77"/>
      <c r="AX128" s="77"/>
      <c r="AY128" s="77"/>
      <c r="AZ128" s="77"/>
      <c r="BA128" s="77"/>
      <c r="BB128" s="77"/>
      <c r="BC128" s="77"/>
      <c r="BD128" s="77"/>
      <c r="BE128" s="77"/>
      <c r="BF128" s="77"/>
      <c r="BG128" s="77"/>
      <c r="BH128" s="77"/>
      <c r="BI128" s="77"/>
      <c r="BJ128" s="77"/>
      <c r="BK128" s="77"/>
      <c r="BL128" s="77"/>
      <c r="BM128" s="77"/>
      <c r="BN128" s="77"/>
      <c r="BO128" s="77"/>
      <c r="BP128" s="77"/>
      <c r="BQ128" s="77"/>
      <c r="BR128" s="77"/>
      <c r="BS128" s="77"/>
      <c r="BT128" s="77"/>
      <c r="BU128" s="77"/>
      <c r="BV128" s="77"/>
      <c r="BW128" s="77"/>
      <c r="BX128" s="77"/>
      <c r="BY128" s="77"/>
      <c r="BZ128" s="77"/>
      <c r="CA128" s="77"/>
      <c r="CB128" s="77"/>
      <c r="CC128" s="77"/>
      <c r="CD128" s="77"/>
      <c r="CE128" s="77"/>
      <c r="CF128" s="77"/>
      <c r="CG128" s="77"/>
      <c r="CH128" s="77"/>
      <c r="CI128" s="77"/>
      <c r="CJ128" s="77"/>
      <c r="CK128" s="77"/>
      <c r="CL128" s="77"/>
      <c r="CM128" s="77"/>
      <c r="CN128" s="77"/>
      <c r="CO128" s="77"/>
      <c r="CP128" s="77"/>
      <c r="CQ128" s="77"/>
      <c r="CR128" s="77"/>
      <c r="CS128" s="77"/>
      <c r="CT128" s="77"/>
      <c r="CU128" s="77"/>
      <c r="CV128" s="77"/>
      <c r="CW128" s="77"/>
      <c r="CX128" s="77"/>
      <c r="CY128" s="77"/>
      <c r="CZ128" s="77"/>
      <c r="DA128" s="77"/>
      <c r="DB128" s="77"/>
      <c r="DC128" s="77"/>
      <c r="DD128" s="77"/>
      <c r="DE128" s="77"/>
      <c r="DF128" s="77"/>
      <c r="DG128" s="77"/>
      <c r="DH128" s="77"/>
      <c r="DI128" s="77"/>
      <c r="DJ128" s="77"/>
      <c r="DK128" s="77"/>
      <c r="DL128" s="77"/>
      <c r="DM128" s="77"/>
      <c r="DN128" s="77"/>
      <c r="DO128" s="77"/>
      <c r="DP128" s="77"/>
      <c r="DQ128" s="77"/>
      <c r="DR128" s="77"/>
      <c r="DS128" s="77"/>
      <c r="DT128" s="77"/>
      <c r="DU128" s="77"/>
      <c r="DV128" s="77"/>
      <c r="DW128" s="77"/>
      <c r="DX128" s="77"/>
      <c r="DY128" s="77"/>
      <c r="DZ128" s="77"/>
      <c r="EA128" s="77"/>
      <c r="EB128" s="77"/>
      <c r="EC128" s="77"/>
      <c r="ED128" s="77"/>
      <c r="EE128" s="77"/>
      <c r="EF128" s="77"/>
      <c r="EG128" s="77"/>
      <c r="EH128" s="77"/>
    </row>
    <row r="129" spans="1:138" ht="27" customHeight="1" x14ac:dyDescent="0.2">
      <c r="A129" s="28"/>
      <c r="D129" s="113"/>
      <c r="E129" s="113"/>
      <c r="F129" s="113"/>
      <c r="G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77"/>
      <c r="AV129" s="77"/>
      <c r="AW129" s="77"/>
      <c r="AX129" s="77"/>
      <c r="AY129" s="77"/>
      <c r="AZ129" s="77"/>
      <c r="BA129" s="77"/>
      <c r="BB129" s="77"/>
      <c r="BC129" s="77"/>
      <c r="BD129" s="77"/>
      <c r="BE129" s="77"/>
      <c r="BF129" s="77"/>
      <c r="BG129" s="77"/>
      <c r="BH129" s="77"/>
      <c r="BI129" s="77"/>
      <c r="BJ129" s="77"/>
      <c r="BK129" s="77"/>
      <c r="BL129" s="77"/>
      <c r="BM129" s="77"/>
      <c r="BN129" s="77"/>
      <c r="BO129" s="77"/>
      <c r="BP129" s="77"/>
      <c r="BQ129" s="77"/>
      <c r="BR129" s="77"/>
      <c r="BS129" s="77"/>
      <c r="BT129" s="77"/>
      <c r="BU129" s="77"/>
      <c r="BV129" s="77"/>
      <c r="BW129" s="77"/>
      <c r="BX129" s="77"/>
      <c r="BY129" s="77"/>
      <c r="BZ129" s="77"/>
      <c r="CA129" s="77"/>
      <c r="CB129" s="77"/>
      <c r="CC129" s="77"/>
      <c r="CD129" s="77"/>
      <c r="CE129" s="77"/>
      <c r="CF129" s="77"/>
      <c r="CG129" s="77"/>
      <c r="CH129" s="77"/>
      <c r="CI129" s="77"/>
      <c r="CJ129" s="77"/>
      <c r="CK129" s="77"/>
      <c r="CL129" s="77"/>
      <c r="CM129" s="77"/>
      <c r="CN129" s="77"/>
      <c r="CO129" s="77"/>
      <c r="CP129" s="77"/>
      <c r="CQ129" s="77"/>
      <c r="CR129" s="77"/>
      <c r="CS129" s="77"/>
      <c r="CT129" s="77"/>
      <c r="CU129" s="77"/>
      <c r="CV129" s="77"/>
      <c r="CW129" s="77"/>
      <c r="CX129" s="77"/>
      <c r="CY129" s="77"/>
      <c r="CZ129" s="77"/>
      <c r="DA129" s="77"/>
      <c r="DB129" s="77"/>
      <c r="DC129" s="77"/>
      <c r="DD129" s="77"/>
      <c r="DE129" s="77"/>
      <c r="DF129" s="77"/>
      <c r="DG129" s="77"/>
      <c r="DH129" s="77"/>
      <c r="DI129" s="77"/>
      <c r="DJ129" s="77"/>
      <c r="DK129" s="77"/>
      <c r="DL129" s="77"/>
      <c r="DM129" s="77"/>
      <c r="DN129" s="77"/>
      <c r="DO129" s="77"/>
      <c r="DP129" s="77"/>
      <c r="DQ129" s="77"/>
      <c r="DR129" s="77"/>
      <c r="DS129" s="77"/>
      <c r="DT129" s="77"/>
      <c r="DU129" s="77"/>
      <c r="DV129" s="77"/>
      <c r="DW129" s="77"/>
      <c r="DX129" s="77"/>
      <c r="DY129" s="77"/>
      <c r="DZ129" s="77"/>
      <c r="EA129" s="77"/>
      <c r="EB129" s="77"/>
      <c r="EC129" s="77"/>
      <c r="ED129" s="77"/>
      <c r="EE129" s="77"/>
      <c r="EF129" s="77"/>
      <c r="EG129" s="77"/>
      <c r="EH129" s="77"/>
    </row>
    <row r="130" spans="1:138" ht="27" customHeight="1" x14ac:dyDescent="0.2">
      <c r="D130" s="113"/>
      <c r="E130" s="113"/>
      <c r="F130" s="113"/>
      <c r="G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77"/>
      <c r="AV130" s="77"/>
      <c r="AW130" s="77"/>
      <c r="AX130" s="77"/>
      <c r="AY130" s="77"/>
      <c r="AZ130" s="77"/>
      <c r="BA130" s="77"/>
      <c r="BB130" s="77"/>
      <c r="BC130" s="77"/>
      <c r="BD130" s="77"/>
      <c r="BE130" s="77"/>
      <c r="BF130" s="77"/>
      <c r="BG130" s="77"/>
      <c r="BH130" s="77"/>
      <c r="BI130" s="77"/>
      <c r="BJ130" s="77"/>
      <c r="BK130" s="77"/>
      <c r="BL130" s="77"/>
      <c r="BM130" s="77"/>
      <c r="BN130" s="77"/>
      <c r="BO130" s="77"/>
      <c r="BP130" s="77"/>
      <c r="BQ130" s="77"/>
      <c r="BR130" s="77"/>
      <c r="BS130" s="77"/>
      <c r="BT130" s="77"/>
      <c r="BU130" s="77"/>
      <c r="BV130" s="77"/>
      <c r="BW130" s="77"/>
      <c r="BX130" s="77"/>
      <c r="BY130" s="77"/>
      <c r="BZ130" s="77"/>
      <c r="CA130" s="77"/>
      <c r="CB130" s="77"/>
      <c r="CC130" s="77"/>
      <c r="CD130" s="77"/>
      <c r="CE130" s="77"/>
      <c r="CF130" s="77"/>
      <c r="CG130" s="77"/>
      <c r="CH130" s="77"/>
      <c r="CI130" s="77"/>
      <c r="CJ130" s="77"/>
      <c r="CK130" s="77"/>
      <c r="CL130" s="77"/>
      <c r="CM130" s="77"/>
      <c r="CN130" s="77"/>
      <c r="CO130" s="77"/>
      <c r="CP130" s="77"/>
      <c r="CQ130" s="77"/>
      <c r="CR130" s="77"/>
      <c r="CS130" s="77"/>
      <c r="CT130" s="77"/>
      <c r="CU130" s="77"/>
      <c r="CV130" s="77"/>
      <c r="CW130" s="77"/>
      <c r="CX130" s="77"/>
      <c r="CY130" s="77"/>
      <c r="CZ130" s="77"/>
      <c r="DA130" s="77"/>
      <c r="DB130" s="77"/>
      <c r="DC130" s="77"/>
      <c r="DD130" s="77"/>
      <c r="DE130" s="77"/>
      <c r="DF130" s="77"/>
      <c r="DG130" s="77"/>
      <c r="DH130" s="77"/>
      <c r="DI130" s="77"/>
      <c r="DJ130" s="77"/>
      <c r="DK130" s="77"/>
      <c r="DL130" s="77"/>
      <c r="DM130" s="77"/>
      <c r="DN130" s="77"/>
      <c r="DO130" s="77"/>
      <c r="DP130" s="77"/>
      <c r="DQ130" s="77"/>
      <c r="DR130" s="77"/>
      <c r="DS130" s="77"/>
      <c r="DT130" s="77"/>
      <c r="DU130" s="77"/>
      <c r="DV130" s="77"/>
      <c r="DW130" s="77"/>
      <c r="DX130" s="77"/>
      <c r="DY130" s="77"/>
      <c r="DZ130" s="77"/>
      <c r="EA130" s="77"/>
      <c r="EB130" s="77"/>
      <c r="EC130" s="77"/>
      <c r="ED130" s="77"/>
      <c r="EE130" s="77"/>
      <c r="EF130" s="77"/>
      <c r="EG130" s="77"/>
      <c r="EH130" s="77"/>
    </row>
    <row r="131" spans="1:138" ht="27" customHeight="1" x14ac:dyDescent="0.2">
      <c r="A131" s="36"/>
      <c r="C131" s="78" t="s">
        <v>77</v>
      </c>
      <c r="E131" s="113"/>
      <c r="F131" s="113"/>
      <c r="G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77"/>
      <c r="AV131" s="77"/>
      <c r="AW131" s="77"/>
      <c r="AX131" s="77"/>
      <c r="AY131" s="77"/>
      <c r="AZ131" s="77"/>
      <c r="BA131" s="77"/>
      <c r="BB131" s="77"/>
      <c r="BC131" s="77"/>
      <c r="BD131" s="77"/>
      <c r="BE131" s="77"/>
      <c r="BF131" s="77"/>
      <c r="BG131" s="77"/>
      <c r="BH131" s="77"/>
      <c r="BI131" s="77"/>
      <c r="BJ131" s="77"/>
      <c r="BK131" s="77"/>
      <c r="BL131" s="77"/>
      <c r="BM131" s="77"/>
      <c r="BN131" s="77"/>
      <c r="BO131" s="77"/>
      <c r="BP131" s="77"/>
      <c r="BQ131" s="77"/>
      <c r="BR131" s="77"/>
      <c r="BS131" s="77"/>
      <c r="BT131" s="77"/>
      <c r="BU131" s="77"/>
      <c r="BV131" s="77"/>
      <c r="BW131" s="77"/>
      <c r="BX131" s="77"/>
      <c r="BY131" s="77"/>
      <c r="BZ131" s="77"/>
      <c r="CA131" s="77"/>
      <c r="CB131" s="77"/>
      <c r="CC131" s="77"/>
      <c r="CD131" s="77"/>
      <c r="CE131" s="77"/>
      <c r="CF131" s="77"/>
      <c r="CG131" s="77"/>
      <c r="CH131" s="77"/>
      <c r="CI131" s="77"/>
      <c r="CJ131" s="77"/>
      <c r="CK131" s="77"/>
      <c r="CL131" s="77"/>
      <c r="CM131" s="77"/>
      <c r="CN131" s="77"/>
      <c r="CO131" s="77"/>
      <c r="CP131" s="77"/>
      <c r="CQ131" s="77"/>
      <c r="CR131" s="77"/>
      <c r="CS131" s="77"/>
      <c r="CT131" s="77"/>
      <c r="CU131" s="77"/>
      <c r="CV131" s="77"/>
      <c r="CW131" s="77"/>
      <c r="CX131" s="77"/>
      <c r="CY131" s="77"/>
      <c r="CZ131" s="77"/>
      <c r="DA131" s="77"/>
      <c r="DB131" s="77"/>
      <c r="DC131" s="77"/>
      <c r="DD131" s="77"/>
      <c r="DE131" s="77"/>
      <c r="DF131" s="77"/>
      <c r="DG131" s="77"/>
      <c r="DH131" s="77"/>
      <c r="DI131" s="77"/>
      <c r="DJ131" s="77"/>
      <c r="DK131" s="77"/>
      <c r="DL131" s="77"/>
      <c r="DM131" s="77"/>
      <c r="DN131" s="77"/>
      <c r="DO131" s="77"/>
      <c r="DP131" s="77"/>
      <c r="DQ131" s="77"/>
      <c r="DR131" s="77"/>
      <c r="DS131" s="77"/>
      <c r="DT131" s="77"/>
      <c r="DU131" s="77"/>
      <c r="DV131" s="77"/>
      <c r="DW131" s="77"/>
      <c r="DX131" s="77"/>
      <c r="DY131" s="77"/>
      <c r="DZ131" s="77"/>
      <c r="EA131" s="77"/>
      <c r="EB131" s="77"/>
      <c r="EC131" s="77"/>
      <c r="ED131" s="77"/>
      <c r="EE131" s="77"/>
      <c r="EF131" s="77"/>
      <c r="EG131" s="77"/>
      <c r="EH131" s="77"/>
    </row>
    <row r="132" spans="1:138" ht="27" customHeight="1" x14ac:dyDescent="0.2">
      <c r="A132" s="36"/>
      <c r="C132" s="78"/>
      <c r="E132" s="113"/>
      <c r="F132" s="113"/>
      <c r="G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77"/>
      <c r="AV132" s="77"/>
      <c r="AW132" s="77"/>
      <c r="AX132" s="77"/>
      <c r="AY132" s="77"/>
      <c r="AZ132" s="77"/>
      <c r="BA132" s="77"/>
      <c r="BB132" s="77"/>
      <c r="BC132" s="77"/>
      <c r="BD132" s="77"/>
      <c r="BE132" s="77"/>
      <c r="BF132" s="77"/>
      <c r="BG132" s="77"/>
      <c r="BH132" s="77"/>
      <c r="BI132" s="77"/>
      <c r="BJ132" s="77"/>
      <c r="BK132" s="77"/>
      <c r="BL132" s="77"/>
      <c r="BM132" s="77"/>
      <c r="BN132" s="77"/>
      <c r="BO132" s="77"/>
      <c r="BP132" s="77"/>
      <c r="BQ132" s="77"/>
      <c r="BR132" s="77"/>
      <c r="BS132" s="77"/>
      <c r="BT132" s="77"/>
      <c r="BU132" s="77"/>
      <c r="BV132" s="77"/>
      <c r="BW132" s="77"/>
      <c r="BX132" s="77"/>
      <c r="BY132" s="77"/>
      <c r="BZ132" s="77"/>
      <c r="CA132" s="77"/>
      <c r="CB132" s="77"/>
      <c r="CC132" s="77"/>
      <c r="CD132" s="77"/>
      <c r="CE132" s="77"/>
      <c r="CF132" s="77"/>
      <c r="CG132" s="77"/>
      <c r="CH132" s="77"/>
      <c r="CI132" s="77"/>
      <c r="CJ132" s="77"/>
      <c r="CK132" s="77"/>
      <c r="CL132" s="77"/>
      <c r="CM132" s="77"/>
      <c r="CN132" s="77"/>
      <c r="CO132" s="77"/>
      <c r="CP132" s="77"/>
      <c r="CQ132" s="77"/>
      <c r="CR132" s="77"/>
      <c r="CS132" s="77"/>
      <c r="CT132" s="77"/>
      <c r="CU132" s="77"/>
      <c r="CV132" s="77"/>
      <c r="CW132" s="77"/>
      <c r="CX132" s="77"/>
      <c r="CY132" s="77"/>
      <c r="CZ132" s="77"/>
      <c r="DA132" s="77"/>
      <c r="DB132" s="77"/>
      <c r="DC132" s="77"/>
      <c r="DD132" s="77"/>
      <c r="DE132" s="77"/>
      <c r="DF132" s="77"/>
      <c r="DG132" s="77"/>
      <c r="DH132" s="77"/>
      <c r="DI132" s="77"/>
      <c r="DJ132" s="77"/>
      <c r="DK132" s="77"/>
      <c r="DL132" s="77"/>
      <c r="DM132" s="77"/>
      <c r="DN132" s="77"/>
      <c r="DO132" s="77"/>
      <c r="DP132" s="77"/>
      <c r="DQ132" s="77"/>
      <c r="DR132" s="77"/>
      <c r="DS132" s="77"/>
      <c r="DT132" s="77"/>
      <c r="DU132" s="77"/>
      <c r="DV132" s="77"/>
      <c r="DW132" s="77"/>
      <c r="DX132" s="77"/>
      <c r="DY132" s="77"/>
      <c r="DZ132" s="77"/>
      <c r="EA132" s="77"/>
      <c r="EB132" s="77"/>
      <c r="EC132" s="77"/>
      <c r="ED132" s="77"/>
      <c r="EE132" s="77"/>
      <c r="EF132" s="77"/>
      <c r="EG132" s="77"/>
      <c r="EH132" s="77"/>
    </row>
    <row r="133" spans="1:138" ht="27" customHeight="1" x14ac:dyDescent="0.2">
      <c r="A133" s="114" t="s">
        <v>76</v>
      </c>
      <c r="D133" s="78"/>
      <c r="E133" s="113"/>
      <c r="F133" s="113"/>
      <c r="G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77"/>
      <c r="AV133" s="77"/>
      <c r="AW133" s="77"/>
      <c r="AX133" s="77"/>
      <c r="AY133" s="77"/>
      <c r="AZ133" s="77"/>
      <c r="BA133" s="77"/>
      <c r="BB133" s="77"/>
      <c r="BC133" s="77"/>
      <c r="BD133" s="77"/>
      <c r="BE133" s="77"/>
      <c r="BF133" s="77"/>
      <c r="BG133" s="77"/>
      <c r="BH133" s="77"/>
      <c r="BI133" s="77"/>
      <c r="BJ133" s="77"/>
      <c r="BK133" s="77"/>
      <c r="BL133" s="77"/>
      <c r="BM133" s="77"/>
      <c r="BN133" s="77"/>
      <c r="BO133" s="77"/>
      <c r="BP133" s="77"/>
      <c r="BQ133" s="77"/>
      <c r="BR133" s="77"/>
      <c r="BS133" s="77"/>
      <c r="BT133" s="77"/>
      <c r="BU133" s="77"/>
      <c r="BV133" s="77"/>
      <c r="BW133" s="77"/>
      <c r="BX133" s="77"/>
      <c r="BY133" s="77"/>
      <c r="BZ133" s="77"/>
      <c r="CA133" s="77"/>
      <c r="CB133" s="77"/>
      <c r="CC133" s="77"/>
      <c r="CD133" s="77"/>
      <c r="CE133" s="77"/>
      <c r="CF133" s="77"/>
      <c r="CG133" s="77"/>
      <c r="CH133" s="77"/>
      <c r="CI133" s="77"/>
      <c r="CJ133" s="77"/>
      <c r="CK133" s="77"/>
      <c r="CL133" s="77"/>
      <c r="CM133" s="77"/>
      <c r="CN133" s="77"/>
      <c r="CO133" s="77"/>
      <c r="CP133" s="77"/>
      <c r="CQ133" s="77"/>
      <c r="CR133" s="77"/>
      <c r="CS133" s="77"/>
      <c r="CT133" s="77"/>
      <c r="CU133" s="77"/>
      <c r="CV133" s="77"/>
      <c r="CW133" s="77"/>
      <c r="CX133" s="77"/>
      <c r="CY133" s="77"/>
      <c r="CZ133" s="77"/>
      <c r="DA133" s="77"/>
      <c r="DB133" s="77"/>
      <c r="DC133" s="77"/>
      <c r="DD133" s="77"/>
      <c r="DE133" s="77"/>
      <c r="DF133" s="77"/>
      <c r="DG133" s="77"/>
      <c r="DH133" s="77"/>
      <c r="DI133" s="77"/>
      <c r="DJ133" s="77"/>
      <c r="DK133" s="77"/>
      <c r="DL133" s="77"/>
      <c r="DM133" s="77"/>
      <c r="DN133" s="77"/>
      <c r="DO133" s="77"/>
      <c r="DP133" s="77"/>
      <c r="DQ133" s="77"/>
      <c r="DR133" s="77"/>
      <c r="DS133" s="77"/>
      <c r="DT133" s="77"/>
      <c r="DU133" s="77"/>
      <c r="DV133" s="77"/>
      <c r="DW133" s="77"/>
      <c r="DX133" s="77"/>
      <c r="DY133" s="77"/>
      <c r="DZ133" s="77"/>
      <c r="EA133" s="77"/>
      <c r="EB133" s="77"/>
      <c r="EC133" s="77"/>
      <c r="ED133" s="77"/>
      <c r="EE133" s="77"/>
      <c r="EF133" s="77"/>
      <c r="EG133" s="77"/>
      <c r="EH133" s="77"/>
    </row>
    <row r="134" spans="1:138" ht="27" customHeight="1" x14ac:dyDescent="0.2">
      <c r="A134" s="28"/>
      <c r="B134" s="23"/>
      <c r="C134" s="24"/>
      <c r="D134" s="112" t="s">
        <v>30</v>
      </c>
      <c r="E134" s="112" t="s">
        <v>4</v>
      </c>
      <c r="F134" s="25" t="s">
        <v>331</v>
      </c>
      <c r="G134" s="112" t="s">
        <v>323</v>
      </c>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77"/>
      <c r="AV134" s="77"/>
      <c r="AW134" s="77"/>
      <c r="AX134" s="77"/>
      <c r="AY134" s="77"/>
      <c r="AZ134" s="77"/>
      <c r="BA134" s="77"/>
      <c r="BB134" s="77"/>
      <c r="BC134" s="77"/>
      <c r="BD134" s="77"/>
      <c r="BE134" s="77"/>
      <c r="BF134" s="77"/>
      <c r="BG134" s="77"/>
      <c r="BH134" s="77"/>
      <c r="BI134" s="77"/>
      <c r="BJ134" s="77"/>
      <c r="BK134" s="77"/>
      <c r="BL134" s="77"/>
      <c r="BM134" s="77"/>
      <c r="BN134" s="77"/>
      <c r="BO134" s="77"/>
      <c r="BP134" s="77"/>
      <c r="BQ134" s="77"/>
      <c r="BR134" s="77"/>
      <c r="BS134" s="77"/>
      <c r="BT134" s="77"/>
      <c r="BU134" s="77"/>
      <c r="BV134" s="77"/>
      <c r="BW134" s="77"/>
      <c r="BX134" s="77"/>
      <c r="BY134" s="77"/>
      <c r="BZ134" s="77"/>
      <c r="CA134" s="77"/>
      <c r="CB134" s="77"/>
      <c r="CC134" s="77"/>
      <c r="CD134" s="77"/>
      <c r="CE134" s="77"/>
      <c r="CF134" s="77"/>
      <c r="CG134" s="77"/>
      <c r="CH134" s="77"/>
      <c r="CI134" s="77"/>
      <c r="CJ134" s="77"/>
      <c r="CK134" s="77"/>
      <c r="CL134" s="77"/>
      <c r="CM134" s="77"/>
      <c r="CN134" s="77"/>
      <c r="CO134" s="77"/>
      <c r="CP134" s="77"/>
      <c r="CQ134" s="77"/>
      <c r="CR134" s="77"/>
      <c r="CS134" s="77"/>
      <c r="CT134" s="77"/>
      <c r="CU134" s="77"/>
      <c r="CV134" s="77"/>
      <c r="CW134" s="77"/>
      <c r="CX134" s="77"/>
      <c r="CY134" s="77"/>
      <c r="CZ134" s="77"/>
      <c r="DA134" s="77"/>
      <c r="DB134" s="77"/>
      <c r="DC134" s="77"/>
      <c r="DD134" s="77"/>
      <c r="DE134" s="77"/>
      <c r="DF134" s="77"/>
      <c r="DG134" s="77"/>
      <c r="DH134" s="77"/>
      <c r="DI134" s="77"/>
      <c r="DJ134" s="77"/>
      <c r="DK134" s="77"/>
      <c r="DL134" s="77"/>
      <c r="DM134" s="77"/>
      <c r="DN134" s="77"/>
      <c r="DO134" s="77"/>
      <c r="DP134" s="77"/>
      <c r="DQ134" s="77"/>
      <c r="DR134" s="77"/>
      <c r="DS134" s="77"/>
      <c r="DT134" s="77"/>
      <c r="DU134" s="77"/>
      <c r="DV134" s="77"/>
      <c r="DW134" s="77"/>
      <c r="DX134" s="77"/>
      <c r="DY134" s="77"/>
      <c r="DZ134" s="77"/>
      <c r="EA134" s="77"/>
      <c r="EB134" s="77"/>
      <c r="EC134" s="77"/>
      <c r="ED134" s="77"/>
      <c r="EE134" s="77"/>
      <c r="EF134" s="77"/>
      <c r="EG134" s="77"/>
      <c r="EH134" s="77"/>
    </row>
    <row r="135" spans="1:138" ht="27" customHeight="1" x14ac:dyDescent="0.2">
      <c r="A135" s="28"/>
      <c r="B135" s="26">
        <v>37</v>
      </c>
      <c r="C135" s="23" t="s">
        <v>75</v>
      </c>
      <c r="D135" s="27">
        <f>D36*$E$119</f>
        <v>89926200</v>
      </c>
      <c r="E135" s="27">
        <f t="shared" ref="E135:G135" si="16">E36*$E$119</f>
        <v>17334720</v>
      </c>
      <c r="F135" s="27">
        <f t="shared" si="16"/>
        <v>5116320</v>
      </c>
      <c r="G135" s="27">
        <f t="shared" si="16"/>
        <v>18003480</v>
      </c>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77"/>
      <c r="AV135" s="77"/>
      <c r="AW135" s="77"/>
      <c r="AX135" s="77"/>
      <c r="AY135" s="77"/>
      <c r="AZ135" s="77"/>
      <c r="BA135" s="77"/>
      <c r="BB135" s="77"/>
      <c r="BC135" s="77"/>
      <c r="BD135" s="77"/>
      <c r="BE135" s="77"/>
      <c r="BF135" s="77"/>
      <c r="BG135" s="77"/>
      <c r="BH135" s="77"/>
      <c r="BI135" s="77"/>
      <c r="BJ135" s="77"/>
      <c r="BK135" s="77"/>
      <c r="BL135" s="77"/>
      <c r="BM135" s="77"/>
      <c r="BN135" s="77"/>
      <c r="BO135" s="77"/>
      <c r="BP135" s="77"/>
      <c r="BQ135" s="77"/>
      <c r="BR135" s="77"/>
      <c r="BS135" s="77"/>
      <c r="BT135" s="77"/>
      <c r="BU135" s="77"/>
      <c r="BV135" s="77"/>
      <c r="BW135" s="77"/>
      <c r="BX135" s="77"/>
      <c r="BY135" s="77"/>
      <c r="BZ135" s="77"/>
      <c r="CA135" s="77"/>
      <c r="CB135" s="77"/>
      <c r="CC135" s="77"/>
      <c r="CD135" s="77"/>
      <c r="CE135" s="77"/>
      <c r="CF135" s="77"/>
      <c r="CG135" s="77"/>
      <c r="CH135" s="77"/>
      <c r="CI135" s="77"/>
      <c r="CJ135" s="77"/>
      <c r="CK135" s="77"/>
      <c r="CL135" s="77"/>
      <c r="CM135" s="77"/>
      <c r="CN135" s="77"/>
      <c r="CO135" s="77"/>
      <c r="CP135" s="77"/>
      <c r="CQ135" s="77"/>
      <c r="CR135" s="77"/>
      <c r="CS135" s="77"/>
      <c r="CT135" s="77"/>
      <c r="CU135" s="77"/>
      <c r="CV135" s="77"/>
      <c r="CW135" s="77"/>
      <c r="CX135" s="77"/>
      <c r="CY135" s="77"/>
      <c r="CZ135" s="77"/>
      <c r="DA135" s="77"/>
      <c r="DB135" s="77"/>
      <c r="DC135" s="77"/>
      <c r="DD135" s="77"/>
      <c r="DE135" s="77"/>
      <c r="DF135" s="77"/>
      <c r="DG135" s="77"/>
      <c r="DH135" s="77"/>
      <c r="DI135" s="77"/>
      <c r="DJ135" s="77"/>
      <c r="DK135" s="77"/>
      <c r="DL135" s="77"/>
      <c r="DM135" s="77"/>
      <c r="DN135" s="77"/>
      <c r="DO135" s="77"/>
      <c r="DP135" s="77"/>
      <c r="DQ135" s="77"/>
      <c r="DR135" s="77"/>
      <c r="DS135" s="77"/>
      <c r="DT135" s="77"/>
      <c r="DU135" s="77"/>
      <c r="DV135" s="77"/>
      <c r="DW135" s="77"/>
      <c r="DX135" s="77"/>
      <c r="DY135" s="77"/>
      <c r="DZ135" s="77"/>
      <c r="EA135" s="77"/>
      <c r="EB135" s="77"/>
      <c r="EC135" s="77"/>
      <c r="ED135" s="77"/>
      <c r="EE135" s="77"/>
      <c r="EF135" s="77"/>
      <c r="EG135" s="77"/>
      <c r="EH135" s="77"/>
    </row>
    <row r="136" spans="1:138" ht="39" customHeight="1" x14ac:dyDescent="0.2">
      <c r="A136" s="28"/>
      <c r="B136" s="26">
        <v>38</v>
      </c>
      <c r="C136" s="111" t="s">
        <v>357</v>
      </c>
      <c r="D136" s="27">
        <f>D46*$E$120</f>
        <v>38848118.399999999</v>
      </c>
      <c r="E136" s="27">
        <f t="shared" ref="E136:G136" si="17">E46*$E$120</f>
        <v>7245912.96</v>
      </c>
      <c r="F136" s="27">
        <f t="shared" si="17"/>
        <v>521864.6399999999</v>
      </c>
      <c r="G136" s="27">
        <f t="shared" si="17"/>
        <v>1836354.96</v>
      </c>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77"/>
      <c r="AV136" s="77"/>
      <c r="AW136" s="77"/>
      <c r="AX136" s="77"/>
      <c r="AY136" s="77"/>
      <c r="AZ136" s="77"/>
      <c r="BA136" s="77"/>
      <c r="BB136" s="77"/>
      <c r="BC136" s="77"/>
      <c r="BD136" s="77"/>
      <c r="BE136" s="77"/>
      <c r="BF136" s="77"/>
      <c r="BG136" s="77"/>
      <c r="BH136" s="77"/>
      <c r="BI136" s="77"/>
      <c r="BJ136" s="77"/>
      <c r="BK136" s="77"/>
      <c r="BL136" s="77"/>
      <c r="BM136" s="77"/>
      <c r="BN136" s="77"/>
      <c r="BO136" s="77"/>
      <c r="BP136" s="77"/>
      <c r="BQ136" s="77"/>
      <c r="BR136" s="77"/>
      <c r="BS136" s="77"/>
      <c r="BT136" s="77"/>
      <c r="BU136" s="77"/>
      <c r="BV136" s="77"/>
      <c r="BW136" s="77"/>
      <c r="BX136" s="77"/>
      <c r="BY136" s="77"/>
      <c r="BZ136" s="77"/>
      <c r="CA136" s="77"/>
      <c r="CB136" s="77"/>
      <c r="CC136" s="77"/>
      <c r="CD136" s="77"/>
      <c r="CE136" s="77"/>
      <c r="CF136" s="77"/>
      <c r="CG136" s="77"/>
      <c r="CH136" s="77"/>
      <c r="CI136" s="77"/>
      <c r="CJ136" s="77"/>
      <c r="CK136" s="77"/>
      <c r="CL136" s="77"/>
      <c r="CM136" s="77"/>
      <c r="CN136" s="77"/>
      <c r="CO136" s="77"/>
      <c r="CP136" s="77"/>
      <c r="CQ136" s="77"/>
      <c r="CR136" s="77"/>
      <c r="CS136" s="77"/>
      <c r="CT136" s="77"/>
      <c r="CU136" s="77"/>
      <c r="CV136" s="77"/>
      <c r="CW136" s="77"/>
      <c r="CX136" s="77"/>
      <c r="CY136" s="77"/>
      <c r="CZ136" s="77"/>
      <c r="DA136" s="77"/>
      <c r="DB136" s="77"/>
      <c r="DC136" s="77"/>
      <c r="DD136" s="77"/>
      <c r="DE136" s="77"/>
      <c r="DF136" s="77"/>
      <c r="DG136" s="77"/>
      <c r="DH136" s="77"/>
      <c r="DI136" s="77"/>
      <c r="DJ136" s="77"/>
      <c r="DK136" s="77"/>
      <c r="DL136" s="77"/>
      <c r="DM136" s="77"/>
      <c r="DN136" s="77"/>
      <c r="DO136" s="77"/>
      <c r="DP136" s="77"/>
      <c r="DQ136" s="77"/>
      <c r="DR136" s="77"/>
      <c r="DS136" s="77"/>
      <c r="DT136" s="77"/>
      <c r="DU136" s="77"/>
      <c r="DV136" s="77"/>
      <c r="DW136" s="77"/>
      <c r="DX136" s="77"/>
      <c r="DY136" s="77"/>
      <c r="DZ136" s="77"/>
      <c r="EA136" s="77"/>
      <c r="EB136" s="77"/>
      <c r="EC136" s="77"/>
      <c r="ED136" s="77"/>
      <c r="EE136" s="77"/>
      <c r="EF136" s="77"/>
      <c r="EG136" s="77"/>
      <c r="EH136" s="77"/>
    </row>
    <row r="137" spans="1:138" ht="37.15" customHeight="1" x14ac:dyDescent="0.2">
      <c r="A137" s="28"/>
      <c r="B137" s="26">
        <v>39</v>
      </c>
      <c r="C137" s="23" t="s">
        <v>74</v>
      </c>
      <c r="D137" s="27">
        <f>SUM(D135+D136)</f>
        <v>128774318.40000001</v>
      </c>
      <c r="E137" s="27">
        <f t="shared" ref="E137:G137" si="18">SUM(E135+E136)</f>
        <v>24580632.960000001</v>
      </c>
      <c r="F137" s="27">
        <f t="shared" si="18"/>
        <v>5638184.6399999997</v>
      </c>
      <c r="G137" s="27">
        <f t="shared" si="18"/>
        <v>19839834.960000001</v>
      </c>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77"/>
      <c r="AV137" s="77"/>
      <c r="AW137" s="77"/>
      <c r="AX137" s="77"/>
      <c r="AY137" s="77"/>
      <c r="AZ137" s="77"/>
      <c r="BA137" s="77"/>
      <c r="BB137" s="77"/>
      <c r="BC137" s="77"/>
      <c r="BD137" s="77"/>
      <c r="BE137" s="77"/>
      <c r="BF137" s="77"/>
      <c r="BG137" s="77"/>
      <c r="BH137" s="77"/>
      <c r="BI137" s="77"/>
      <c r="BJ137" s="77"/>
      <c r="BK137" s="77"/>
      <c r="BL137" s="77"/>
      <c r="BM137" s="77"/>
      <c r="BN137" s="77"/>
      <c r="BO137" s="77"/>
      <c r="BP137" s="77"/>
      <c r="BQ137" s="77"/>
      <c r="BR137" s="77"/>
      <c r="BS137" s="77"/>
      <c r="BT137" s="77"/>
      <c r="BU137" s="77"/>
      <c r="BV137" s="77"/>
      <c r="BW137" s="77"/>
      <c r="BX137" s="77"/>
      <c r="BY137" s="77"/>
      <c r="BZ137" s="77"/>
      <c r="CA137" s="77"/>
      <c r="CB137" s="77"/>
      <c r="CC137" s="77"/>
      <c r="CD137" s="77"/>
      <c r="CE137" s="77"/>
      <c r="CF137" s="77"/>
      <c r="CG137" s="77"/>
      <c r="CH137" s="77"/>
      <c r="CI137" s="77"/>
      <c r="CJ137" s="77"/>
      <c r="CK137" s="77"/>
      <c r="CL137" s="77"/>
      <c r="CM137" s="77"/>
      <c r="CN137" s="77"/>
      <c r="CO137" s="77"/>
      <c r="CP137" s="77"/>
      <c r="CQ137" s="77"/>
      <c r="CR137" s="77"/>
      <c r="CS137" s="77"/>
      <c r="CT137" s="77"/>
      <c r="CU137" s="77"/>
      <c r="CV137" s="77"/>
      <c r="CW137" s="77"/>
      <c r="CX137" s="77"/>
      <c r="CY137" s="77"/>
      <c r="CZ137" s="77"/>
      <c r="DA137" s="77"/>
      <c r="DB137" s="77"/>
      <c r="DC137" s="77"/>
      <c r="DD137" s="77"/>
      <c r="DE137" s="77"/>
      <c r="DF137" s="77"/>
      <c r="DG137" s="77"/>
      <c r="DH137" s="77"/>
      <c r="DI137" s="77"/>
      <c r="DJ137" s="77"/>
      <c r="DK137" s="77"/>
      <c r="DL137" s="77"/>
      <c r="DM137" s="77"/>
      <c r="DN137" s="77"/>
      <c r="DO137" s="77"/>
      <c r="DP137" s="77"/>
      <c r="DQ137" s="77"/>
      <c r="DR137" s="77"/>
      <c r="DS137" s="77"/>
      <c r="DT137" s="77"/>
      <c r="DU137" s="77"/>
      <c r="DV137" s="77"/>
      <c r="DW137" s="77"/>
      <c r="DX137" s="77"/>
      <c r="DY137" s="77"/>
      <c r="DZ137" s="77"/>
      <c r="EA137" s="77"/>
      <c r="EB137" s="77"/>
      <c r="EC137" s="77"/>
      <c r="ED137" s="77"/>
      <c r="EE137" s="77"/>
      <c r="EF137" s="77"/>
      <c r="EG137" s="77"/>
      <c r="EH137" s="77"/>
    </row>
    <row r="138" spans="1:138" ht="37.15" customHeight="1" x14ac:dyDescent="0.2">
      <c r="A138" s="28"/>
      <c r="G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77"/>
      <c r="AV138" s="77"/>
      <c r="AW138" s="77"/>
      <c r="AX138" s="77"/>
      <c r="AY138" s="77"/>
      <c r="AZ138" s="77"/>
      <c r="BA138" s="77"/>
      <c r="BB138" s="77"/>
      <c r="BC138" s="77"/>
      <c r="BD138" s="77"/>
      <c r="BE138" s="77"/>
      <c r="BF138" s="77"/>
      <c r="BG138" s="77"/>
      <c r="BH138" s="77"/>
      <c r="BI138" s="77"/>
      <c r="BJ138" s="77"/>
      <c r="BK138" s="77"/>
      <c r="BL138" s="77"/>
      <c r="BM138" s="77"/>
      <c r="BN138" s="77"/>
      <c r="BO138" s="77"/>
      <c r="BP138" s="77"/>
      <c r="BQ138" s="77"/>
      <c r="BR138" s="77"/>
      <c r="BS138" s="77"/>
      <c r="BT138" s="77"/>
      <c r="BU138" s="77"/>
      <c r="BV138" s="77"/>
      <c r="BW138" s="77"/>
      <c r="BX138" s="77"/>
      <c r="BY138" s="77"/>
      <c r="BZ138" s="77"/>
      <c r="CA138" s="77"/>
      <c r="CB138" s="77"/>
      <c r="CC138" s="77"/>
      <c r="CD138" s="77"/>
      <c r="CE138" s="77"/>
      <c r="CF138" s="77"/>
      <c r="CG138" s="77"/>
      <c r="CH138" s="77"/>
      <c r="CI138" s="77"/>
      <c r="CJ138" s="77"/>
      <c r="CK138" s="77"/>
      <c r="CL138" s="77"/>
      <c r="CM138" s="77"/>
      <c r="CN138" s="77"/>
      <c r="CO138" s="77"/>
      <c r="CP138" s="77"/>
      <c r="CQ138" s="77"/>
      <c r="CR138" s="77"/>
      <c r="CS138" s="77"/>
      <c r="CT138" s="77"/>
      <c r="CU138" s="77"/>
      <c r="CV138" s="77"/>
      <c r="CW138" s="77"/>
      <c r="CX138" s="77"/>
      <c r="CY138" s="77"/>
      <c r="CZ138" s="77"/>
      <c r="DA138" s="77"/>
      <c r="DB138" s="77"/>
      <c r="DC138" s="77"/>
      <c r="DD138" s="77"/>
      <c r="DE138" s="77"/>
      <c r="DF138" s="77"/>
      <c r="DG138" s="77"/>
      <c r="DH138" s="77"/>
      <c r="DI138" s="77"/>
      <c r="DJ138" s="77"/>
      <c r="DK138" s="77"/>
      <c r="DL138" s="77"/>
      <c r="DM138" s="77"/>
      <c r="DN138" s="77"/>
      <c r="DO138" s="77"/>
      <c r="DP138" s="77"/>
      <c r="DQ138" s="77"/>
      <c r="DR138" s="77"/>
      <c r="DS138" s="77"/>
      <c r="DT138" s="77"/>
      <c r="DU138" s="77"/>
      <c r="DV138" s="77"/>
      <c r="DW138" s="77"/>
      <c r="DX138" s="77"/>
      <c r="DY138" s="77"/>
      <c r="DZ138" s="77"/>
      <c r="EA138" s="77"/>
      <c r="EB138" s="77"/>
      <c r="EC138" s="77"/>
      <c r="ED138" s="77"/>
      <c r="EE138" s="77"/>
      <c r="EF138" s="77"/>
      <c r="EG138" s="77"/>
      <c r="EH138" s="77"/>
    </row>
    <row r="139" spans="1:138" ht="27" customHeight="1" x14ac:dyDescent="0.2">
      <c r="A139" s="28"/>
      <c r="C139" s="28"/>
      <c r="D139" s="28"/>
      <c r="E139" s="28"/>
      <c r="F139" s="28"/>
      <c r="G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77"/>
      <c r="AV139" s="77"/>
      <c r="AW139" s="77"/>
      <c r="AX139" s="77"/>
      <c r="AY139" s="77"/>
      <c r="AZ139" s="77"/>
      <c r="BA139" s="77"/>
      <c r="BB139" s="77"/>
      <c r="BC139" s="77"/>
      <c r="BD139" s="77"/>
      <c r="BE139" s="77"/>
      <c r="BF139" s="77"/>
      <c r="BG139" s="77"/>
      <c r="BH139" s="77"/>
      <c r="BI139" s="77"/>
      <c r="BJ139" s="77"/>
      <c r="BK139" s="77"/>
      <c r="BL139" s="77"/>
      <c r="BM139" s="77"/>
      <c r="BN139" s="77"/>
      <c r="BO139" s="77"/>
      <c r="BP139" s="77"/>
      <c r="BQ139" s="77"/>
      <c r="BR139" s="77"/>
      <c r="BS139" s="77"/>
      <c r="BT139" s="77"/>
      <c r="BU139" s="77"/>
      <c r="BV139" s="77"/>
      <c r="BW139" s="77"/>
      <c r="BX139" s="77"/>
      <c r="BY139" s="77"/>
      <c r="BZ139" s="77"/>
      <c r="CA139" s="77"/>
      <c r="CB139" s="77"/>
      <c r="CC139" s="77"/>
      <c r="CD139" s="77"/>
      <c r="CE139" s="77"/>
      <c r="CF139" s="77"/>
      <c r="CG139" s="77"/>
      <c r="CH139" s="77"/>
      <c r="CI139" s="77"/>
      <c r="CJ139" s="77"/>
      <c r="CK139" s="77"/>
      <c r="CL139" s="77"/>
      <c r="CM139" s="77"/>
      <c r="CN139" s="77"/>
      <c r="CO139" s="77"/>
      <c r="CP139" s="77"/>
      <c r="CQ139" s="77"/>
      <c r="CR139" s="77"/>
      <c r="CS139" s="77"/>
      <c r="CT139" s="77"/>
      <c r="CU139" s="77"/>
      <c r="CV139" s="77"/>
      <c r="CW139" s="77"/>
      <c r="CX139" s="77"/>
      <c r="CY139" s="77"/>
      <c r="CZ139" s="77"/>
      <c r="DA139" s="77"/>
      <c r="DB139" s="77"/>
      <c r="DC139" s="77"/>
      <c r="DD139" s="77"/>
      <c r="DE139" s="77"/>
      <c r="DF139" s="77"/>
      <c r="DG139" s="77"/>
      <c r="DH139" s="77"/>
      <c r="DI139" s="77"/>
      <c r="DJ139" s="77"/>
      <c r="DK139" s="77"/>
      <c r="DL139" s="77"/>
      <c r="DM139" s="77"/>
      <c r="DN139" s="77"/>
      <c r="DO139" s="77"/>
      <c r="DP139" s="77"/>
      <c r="DQ139" s="77"/>
      <c r="DR139" s="77"/>
      <c r="DS139" s="77"/>
      <c r="DT139" s="77"/>
      <c r="DU139" s="77"/>
      <c r="DV139" s="77"/>
      <c r="DW139" s="77"/>
      <c r="DX139" s="77"/>
      <c r="DY139" s="77"/>
      <c r="DZ139" s="77"/>
      <c r="EA139" s="77"/>
      <c r="EB139" s="77"/>
      <c r="EC139" s="77"/>
      <c r="ED139" s="77"/>
      <c r="EE139" s="77"/>
      <c r="EF139" s="77"/>
      <c r="EG139" s="77"/>
      <c r="EH139" s="77"/>
    </row>
    <row r="140" spans="1:138" ht="27" customHeight="1" x14ac:dyDescent="0.2">
      <c r="A140" s="28"/>
      <c r="C140" s="28"/>
      <c r="D140" s="28"/>
      <c r="E140" s="28"/>
      <c r="F140" s="28"/>
      <c r="G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77"/>
      <c r="AV140" s="77"/>
      <c r="AW140" s="77"/>
      <c r="AX140" s="77"/>
      <c r="AY140" s="77"/>
      <c r="AZ140" s="77"/>
      <c r="BA140" s="77"/>
      <c r="BB140" s="77"/>
      <c r="BC140" s="77"/>
      <c r="BD140" s="77"/>
      <c r="BE140" s="77"/>
      <c r="BF140" s="77"/>
      <c r="BG140" s="77"/>
      <c r="BH140" s="77"/>
      <c r="BI140" s="77"/>
      <c r="BJ140" s="77"/>
      <c r="BK140" s="77"/>
      <c r="BL140" s="77"/>
      <c r="BM140" s="77"/>
      <c r="BN140" s="77"/>
      <c r="BO140" s="77"/>
      <c r="BP140" s="77"/>
      <c r="BQ140" s="77"/>
      <c r="BR140" s="77"/>
      <c r="BS140" s="77"/>
      <c r="BT140" s="77"/>
      <c r="BU140" s="77"/>
      <c r="BV140" s="77"/>
      <c r="BW140" s="77"/>
      <c r="BX140" s="77"/>
      <c r="BY140" s="77"/>
      <c r="BZ140" s="77"/>
      <c r="CA140" s="77"/>
      <c r="CB140" s="77"/>
      <c r="CC140" s="77"/>
      <c r="CD140" s="77"/>
      <c r="CE140" s="77"/>
      <c r="CF140" s="77"/>
      <c r="CG140" s="77"/>
      <c r="CH140" s="77"/>
      <c r="CI140" s="77"/>
      <c r="CJ140" s="77"/>
      <c r="CK140" s="77"/>
      <c r="CL140" s="77"/>
      <c r="CM140" s="77"/>
      <c r="CN140" s="77"/>
      <c r="CO140" s="77"/>
      <c r="CP140" s="77"/>
      <c r="CQ140" s="77"/>
      <c r="CR140" s="77"/>
      <c r="CS140" s="77"/>
      <c r="CT140" s="77"/>
      <c r="CU140" s="77"/>
      <c r="CV140" s="77"/>
      <c r="CW140" s="77"/>
      <c r="CX140" s="77"/>
      <c r="CY140" s="77"/>
      <c r="CZ140" s="77"/>
      <c r="DA140" s="77"/>
      <c r="DB140" s="77"/>
      <c r="DC140" s="77"/>
      <c r="DD140" s="77"/>
      <c r="DE140" s="77"/>
      <c r="DF140" s="77"/>
      <c r="DG140" s="77"/>
      <c r="DH140" s="77"/>
      <c r="DI140" s="77"/>
      <c r="DJ140" s="77"/>
      <c r="DK140" s="77"/>
      <c r="DL140" s="77"/>
      <c r="DM140" s="77"/>
      <c r="DN140" s="77"/>
      <c r="DO140" s="77"/>
      <c r="DP140" s="77"/>
      <c r="DQ140" s="77"/>
      <c r="DR140" s="77"/>
      <c r="DS140" s="77"/>
      <c r="DT140" s="77"/>
      <c r="DU140" s="77"/>
      <c r="DV140" s="77"/>
      <c r="DW140" s="77"/>
      <c r="DX140" s="77"/>
      <c r="DY140" s="77"/>
      <c r="DZ140" s="77"/>
      <c r="EA140" s="77"/>
      <c r="EB140" s="77"/>
      <c r="EC140" s="77"/>
      <c r="ED140" s="77"/>
      <c r="EE140" s="77"/>
      <c r="EF140" s="77"/>
      <c r="EG140" s="77"/>
      <c r="EH140" s="77"/>
    </row>
    <row r="141" spans="1:138" ht="27" customHeight="1" x14ac:dyDescent="0.2">
      <c r="A141" s="28"/>
      <c r="C141" s="28"/>
      <c r="D141" s="28"/>
      <c r="E141" s="28"/>
      <c r="F141" s="28"/>
      <c r="G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77"/>
      <c r="AV141" s="77"/>
      <c r="AW141" s="77"/>
      <c r="AX141" s="77"/>
      <c r="AY141" s="77"/>
      <c r="AZ141" s="77"/>
      <c r="BA141" s="77"/>
      <c r="BB141" s="77"/>
      <c r="BC141" s="77"/>
      <c r="BD141" s="77"/>
      <c r="BE141" s="77"/>
      <c r="BF141" s="77"/>
      <c r="BG141" s="77"/>
      <c r="BH141" s="77"/>
      <c r="BI141" s="77"/>
      <c r="BJ141" s="77"/>
      <c r="BK141" s="77"/>
      <c r="BL141" s="77"/>
      <c r="BM141" s="77"/>
      <c r="BN141" s="77"/>
      <c r="BO141" s="77"/>
      <c r="BP141" s="77"/>
      <c r="BQ141" s="77"/>
      <c r="BR141" s="77"/>
      <c r="BS141" s="77"/>
      <c r="BT141" s="77"/>
      <c r="BU141" s="77"/>
      <c r="BV141" s="77"/>
      <c r="BW141" s="77"/>
      <c r="BX141" s="77"/>
      <c r="BY141" s="77"/>
      <c r="BZ141" s="77"/>
      <c r="CA141" s="77"/>
      <c r="CB141" s="77"/>
      <c r="CC141" s="77"/>
      <c r="CD141" s="77"/>
      <c r="CE141" s="77"/>
      <c r="CF141" s="77"/>
      <c r="CG141" s="77"/>
      <c r="CH141" s="77"/>
      <c r="CI141" s="77"/>
      <c r="CJ141" s="77"/>
      <c r="CK141" s="77"/>
      <c r="CL141" s="77"/>
      <c r="CM141" s="77"/>
      <c r="CN141" s="77"/>
      <c r="CO141" s="77"/>
      <c r="CP141" s="77"/>
      <c r="CQ141" s="77"/>
      <c r="CR141" s="77"/>
      <c r="CS141" s="77"/>
      <c r="CT141" s="77"/>
      <c r="CU141" s="77"/>
      <c r="CV141" s="77"/>
      <c r="CW141" s="77"/>
      <c r="CX141" s="77"/>
      <c r="CY141" s="77"/>
      <c r="CZ141" s="77"/>
      <c r="DA141" s="77"/>
      <c r="DB141" s="77"/>
      <c r="DC141" s="77"/>
      <c r="DD141" s="77"/>
      <c r="DE141" s="77"/>
      <c r="DF141" s="77"/>
      <c r="DG141" s="77"/>
      <c r="DH141" s="77"/>
      <c r="DI141" s="77"/>
      <c r="DJ141" s="77"/>
      <c r="DK141" s="77"/>
      <c r="DL141" s="77"/>
      <c r="DM141" s="77"/>
      <c r="DN141" s="77"/>
      <c r="DO141" s="77"/>
      <c r="DP141" s="77"/>
      <c r="DQ141" s="77"/>
      <c r="DR141" s="77"/>
      <c r="DS141" s="77"/>
      <c r="DT141" s="77"/>
      <c r="DU141" s="77"/>
      <c r="DV141" s="77"/>
      <c r="DW141" s="77"/>
      <c r="DX141" s="77"/>
      <c r="DY141" s="77"/>
      <c r="DZ141" s="77"/>
      <c r="EA141" s="77"/>
      <c r="EB141" s="77"/>
      <c r="EC141" s="77"/>
      <c r="ED141" s="77"/>
      <c r="EE141" s="77"/>
      <c r="EF141" s="77"/>
      <c r="EG141" s="77"/>
      <c r="EH141" s="77"/>
    </row>
    <row r="142" spans="1:138" ht="27" customHeight="1" x14ac:dyDescent="0.2">
      <c r="A142" s="28"/>
      <c r="C142" s="28"/>
      <c r="D142" s="28"/>
      <c r="E142" s="28"/>
      <c r="F142" s="28"/>
      <c r="G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77"/>
      <c r="AV142" s="77"/>
      <c r="AW142" s="77"/>
      <c r="AX142" s="77"/>
      <c r="AY142" s="77"/>
      <c r="AZ142" s="77"/>
      <c r="BA142" s="77"/>
      <c r="BB142" s="77"/>
      <c r="BC142" s="77"/>
      <c r="BD142" s="77"/>
      <c r="BE142" s="77"/>
      <c r="BF142" s="77"/>
      <c r="BG142" s="77"/>
      <c r="BH142" s="77"/>
      <c r="BI142" s="77"/>
      <c r="BJ142" s="77"/>
      <c r="BK142" s="77"/>
      <c r="BL142" s="77"/>
      <c r="BM142" s="77"/>
      <c r="BN142" s="77"/>
      <c r="BO142" s="77"/>
      <c r="BP142" s="77"/>
      <c r="BQ142" s="77"/>
      <c r="BR142" s="77"/>
      <c r="BS142" s="77"/>
      <c r="BT142" s="77"/>
      <c r="BU142" s="77"/>
      <c r="BV142" s="77"/>
      <c r="BW142" s="77"/>
      <c r="BX142" s="77"/>
      <c r="BY142" s="77"/>
      <c r="BZ142" s="77"/>
      <c r="CA142" s="77"/>
      <c r="CB142" s="77"/>
      <c r="CC142" s="77"/>
      <c r="CD142" s="77"/>
      <c r="CE142" s="77"/>
      <c r="CF142" s="77"/>
      <c r="CG142" s="77"/>
      <c r="CH142" s="77"/>
      <c r="CI142" s="77"/>
      <c r="CJ142" s="77"/>
      <c r="CK142" s="77"/>
      <c r="CL142" s="77"/>
      <c r="CM142" s="77"/>
      <c r="CN142" s="77"/>
      <c r="CO142" s="77"/>
      <c r="CP142" s="77"/>
      <c r="CQ142" s="77"/>
      <c r="CR142" s="77"/>
      <c r="CS142" s="77"/>
      <c r="CT142" s="77"/>
      <c r="CU142" s="77"/>
      <c r="CV142" s="77"/>
      <c r="CW142" s="77"/>
      <c r="CX142" s="77"/>
      <c r="CY142" s="77"/>
      <c r="CZ142" s="77"/>
      <c r="DA142" s="77"/>
      <c r="DB142" s="77"/>
      <c r="DC142" s="77"/>
      <c r="DD142" s="77"/>
      <c r="DE142" s="77"/>
      <c r="DF142" s="77"/>
      <c r="DG142" s="77"/>
      <c r="DH142" s="77"/>
      <c r="DI142" s="77"/>
      <c r="DJ142" s="77"/>
      <c r="DK142" s="77"/>
      <c r="DL142" s="77"/>
      <c r="DM142" s="77"/>
      <c r="DN142" s="77"/>
      <c r="DO142" s="77"/>
      <c r="DP142" s="77"/>
      <c r="DQ142" s="77"/>
      <c r="DR142" s="77"/>
      <c r="DS142" s="77"/>
      <c r="DT142" s="77"/>
      <c r="DU142" s="77"/>
      <c r="DV142" s="77"/>
      <c r="DW142" s="77"/>
      <c r="DX142" s="77"/>
      <c r="DY142" s="77"/>
      <c r="DZ142" s="77"/>
      <c r="EA142" s="77"/>
      <c r="EB142" s="77"/>
      <c r="EC142" s="77"/>
      <c r="ED142" s="77"/>
      <c r="EE142" s="77"/>
      <c r="EF142" s="77"/>
      <c r="EG142" s="77"/>
      <c r="EH142" s="77"/>
    </row>
    <row r="143" spans="1:138" ht="27" customHeight="1" x14ac:dyDescent="0.2">
      <c r="A143" s="28"/>
      <c r="C143" s="28"/>
      <c r="D143" s="28"/>
      <c r="E143" s="28"/>
      <c r="F143" s="28"/>
      <c r="G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77"/>
      <c r="AV143" s="77"/>
      <c r="AW143" s="77"/>
      <c r="AX143" s="77"/>
      <c r="AY143" s="77"/>
      <c r="AZ143" s="77"/>
      <c r="BA143" s="77"/>
      <c r="BB143" s="77"/>
      <c r="BC143" s="77"/>
      <c r="BD143" s="77"/>
      <c r="BE143" s="77"/>
      <c r="BF143" s="77"/>
      <c r="BG143" s="77"/>
      <c r="BH143" s="77"/>
      <c r="BI143" s="77"/>
      <c r="BJ143" s="77"/>
      <c r="BK143" s="77"/>
      <c r="BL143" s="77"/>
      <c r="BM143" s="77"/>
      <c r="BN143" s="77"/>
      <c r="BO143" s="77"/>
      <c r="BP143" s="77"/>
      <c r="BQ143" s="77"/>
      <c r="BR143" s="77"/>
      <c r="BS143" s="77"/>
      <c r="BT143" s="77"/>
      <c r="BU143" s="77"/>
      <c r="BV143" s="77"/>
      <c r="BW143" s="77"/>
      <c r="BX143" s="77"/>
      <c r="BY143" s="77"/>
      <c r="BZ143" s="77"/>
      <c r="CA143" s="77"/>
      <c r="CB143" s="77"/>
      <c r="CC143" s="77"/>
      <c r="CD143" s="77"/>
      <c r="CE143" s="77"/>
      <c r="CF143" s="77"/>
      <c r="CG143" s="77"/>
      <c r="CH143" s="77"/>
      <c r="CI143" s="77"/>
      <c r="CJ143" s="77"/>
      <c r="CK143" s="77"/>
      <c r="CL143" s="77"/>
      <c r="CM143" s="77"/>
      <c r="CN143" s="77"/>
      <c r="CO143" s="77"/>
      <c r="CP143" s="77"/>
      <c r="CQ143" s="77"/>
      <c r="CR143" s="77"/>
      <c r="CS143" s="77"/>
      <c r="CT143" s="77"/>
      <c r="CU143" s="77"/>
      <c r="CV143" s="77"/>
      <c r="CW143" s="77"/>
      <c r="CX143" s="77"/>
      <c r="CY143" s="77"/>
      <c r="CZ143" s="77"/>
      <c r="DA143" s="77"/>
      <c r="DB143" s="77"/>
      <c r="DC143" s="77"/>
      <c r="DD143" s="77"/>
      <c r="DE143" s="77"/>
      <c r="DF143" s="77"/>
      <c r="DG143" s="77"/>
      <c r="DH143" s="77"/>
      <c r="DI143" s="77"/>
      <c r="DJ143" s="77"/>
      <c r="DK143" s="77"/>
      <c r="DL143" s="77"/>
      <c r="DM143" s="77"/>
      <c r="DN143" s="77"/>
      <c r="DO143" s="77"/>
      <c r="DP143" s="77"/>
      <c r="DQ143" s="77"/>
      <c r="DR143" s="77"/>
      <c r="DS143" s="77"/>
      <c r="DT143" s="77"/>
      <c r="DU143" s="77"/>
      <c r="DV143" s="77"/>
      <c r="DW143" s="77"/>
      <c r="DX143" s="77"/>
      <c r="DY143" s="77"/>
      <c r="DZ143" s="77"/>
      <c r="EA143" s="77"/>
      <c r="EB143" s="77"/>
      <c r="EC143" s="77"/>
      <c r="ED143" s="77"/>
      <c r="EE143" s="77"/>
      <c r="EF143" s="77"/>
      <c r="EG143" s="77"/>
      <c r="EH143" s="77"/>
    </row>
    <row r="144" spans="1:138" ht="40.15" customHeight="1" x14ac:dyDescent="0.2">
      <c r="A144" s="28"/>
      <c r="C144" s="28"/>
      <c r="D144" s="28"/>
      <c r="E144" s="28"/>
      <c r="F144" s="28"/>
      <c r="G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77"/>
      <c r="AV144" s="77"/>
      <c r="AW144" s="77"/>
      <c r="AX144" s="77"/>
      <c r="AY144" s="77"/>
      <c r="AZ144" s="77"/>
      <c r="BA144" s="77"/>
      <c r="BB144" s="77"/>
      <c r="BC144" s="77"/>
      <c r="BD144" s="77"/>
      <c r="BE144" s="77"/>
      <c r="BF144" s="77"/>
      <c r="BG144" s="77"/>
      <c r="BH144" s="77"/>
      <c r="BI144" s="77"/>
      <c r="BJ144" s="77"/>
      <c r="BK144" s="77"/>
      <c r="BL144" s="77"/>
      <c r="BM144" s="77"/>
      <c r="BN144" s="77"/>
      <c r="BO144" s="77"/>
      <c r="BP144" s="77"/>
      <c r="BQ144" s="77"/>
      <c r="BR144" s="77"/>
      <c r="BS144" s="77"/>
      <c r="BT144" s="77"/>
      <c r="BU144" s="77"/>
      <c r="BV144" s="77"/>
      <c r="BW144" s="77"/>
      <c r="BX144" s="77"/>
      <c r="BY144" s="77"/>
      <c r="BZ144" s="77"/>
      <c r="CA144" s="77"/>
      <c r="CB144" s="77"/>
      <c r="CC144" s="77"/>
      <c r="CD144" s="77"/>
      <c r="CE144" s="77"/>
      <c r="CF144" s="77"/>
      <c r="CG144" s="77"/>
      <c r="CH144" s="77"/>
      <c r="CI144" s="77"/>
      <c r="CJ144" s="77"/>
      <c r="CK144" s="77"/>
      <c r="CL144" s="77"/>
      <c r="CM144" s="77"/>
      <c r="CN144" s="77"/>
      <c r="CO144" s="77"/>
      <c r="CP144" s="77"/>
      <c r="CQ144" s="77"/>
      <c r="CR144" s="77"/>
      <c r="CS144" s="77"/>
      <c r="CT144" s="77"/>
      <c r="CU144" s="77"/>
      <c r="CV144" s="77"/>
      <c r="CW144" s="77"/>
      <c r="CX144" s="77"/>
      <c r="CY144" s="77"/>
      <c r="CZ144" s="77"/>
      <c r="DA144" s="77"/>
      <c r="DB144" s="77"/>
      <c r="DC144" s="77"/>
      <c r="DD144" s="77"/>
      <c r="DE144" s="77"/>
      <c r="DF144" s="77"/>
      <c r="DG144" s="77"/>
      <c r="DH144" s="77"/>
      <c r="DI144" s="77"/>
      <c r="DJ144" s="77"/>
      <c r="DK144" s="77"/>
      <c r="DL144" s="77"/>
      <c r="DM144" s="77"/>
      <c r="DN144" s="77"/>
      <c r="DO144" s="77"/>
      <c r="DP144" s="77"/>
      <c r="DQ144" s="77"/>
      <c r="DR144" s="77"/>
      <c r="DS144" s="77"/>
      <c r="DT144" s="77"/>
      <c r="DU144" s="77"/>
      <c r="DV144" s="77"/>
      <c r="DW144" s="77"/>
      <c r="DX144" s="77"/>
      <c r="DY144" s="77"/>
      <c r="DZ144" s="77"/>
      <c r="EA144" s="77"/>
      <c r="EB144" s="77"/>
      <c r="EC144" s="77"/>
      <c r="ED144" s="77"/>
      <c r="EE144" s="77"/>
      <c r="EF144" s="77"/>
      <c r="EG144" s="77"/>
      <c r="EH144" s="77"/>
    </row>
    <row r="145" spans="1:138" ht="27" customHeight="1" x14ac:dyDescent="0.2">
      <c r="A145" s="28"/>
      <c r="C145" s="28"/>
      <c r="D145" s="28"/>
      <c r="E145" s="28"/>
      <c r="F145" s="28"/>
      <c r="G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77"/>
      <c r="AV145" s="77"/>
      <c r="AW145" s="77"/>
      <c r="AX145" s="77"/>
      <c r="AY145" s="77"/>
      <c r="AZ145" s="77"/>
      <c r="BA145" s="77"/>
      <c r="BB145" s="77"/>
      <c r="BC145" s="77"/>
      <c r="BD145" s="77"/>
      <c r="BE145" s="77"/>
      <c r="BF145" s="77"/>
      <c r="BG145" s="77"/>
      <c r="BH145" s="77"/>
      <c r="BI145" s="77"/>
      <c r="BJ145" s="77"/>
      <c r="BK145" s="77"/>
      <c r="BL145" s="77"/>
      <c r="BM145" s="77"/>
      <c r="BN145" s="77"/>
      <c r="BO145" s="77"/>
      <c r="BP145" s="77"/>
      <c r="BQ145" s="77"/>
      <c r="BR145" s="77"/>
      <c r="BS145" s="77"/>
      <c r="BT145" s="77"/>
      <c r="BU145" s="77"/>
      <c r="BV145" s="77"/>
      <c r="BW145" s="77"/>
      <c r="BX145" s="77"/>
      <c r="BY145" s="77"/>
      <c r="BZ145" s="77"/>
      <c r="CA145" s="77"/>
      <c r="CB145" s="77"/>
      <c r="CC145" s="77"/>
      <c r="CD145" s="77"/>
      <c r="CE145" s="77"/>
      <c r="CF145" s="77"/>
      <c r="CG145" s="77"/>
      <c r="CH145" s="77"/>
      <c r="CI145" s="77"/>
      <c r="CJ145" s="77"/>
      <c r="CK145" s="77"/>
      <c r="CL145" s="77"/>
      <c r="CM145" s="77"/>
      <c r="CN145" s="77"/>
      <c r="CO145" s="77"/>
      <c r="CP145" s="77"/>
      <c r="CQ145" s="77"/>
      <c r="CR145" s="77"/>
      <c r="CS145" s="77"/>
      <c r="CT145" s="77"/>
      <c r="CU145" s="77"/>
      <c r="CV145" s="77"/>
      <c r="CW145" s="77"/>
      <c r="CX145" s="77"/>
      <c r="CY145" s="77"/>
      <c r="CZ145" s="77"/>
      <c r="DA145" s="77"/>
      <c r="DB145" s="77"/>
      <c r="DC145" s="77"/>
      <c r="DD145" s="77"/>
      <c r="DE145" s="77"/>
      <c r="DF145" s="77"/>
      <c r="DG145" s="77"/>
      <c r="DH145" s="77"/>
      <c r="DI145" s="77"/>
      <c r="DJ145" s="77"/>
      <c r="DK145" s="77"/>
      <c r="DL145" s="77"/>
      <c r="DM145" s="77"/>
      <c r="DN145" s="77"/>
      <c r="DO145" s="77"/>
      <c r="DP145" s="77"/>
      <c r="DQ145" s="77"/>
      <c r="DR145" s="77"/>
      <c r="DS145" s="77"/>
      <c r="DT145" s="77"/>
      <c r="DU145" s="77"/>
      <c r="DV145" s="77"/>
      <c r="DW145" s="77"/>
      <c r="DX145" s="77"/>
      <c r="DY145" s="77"/>
      <c r="DZ145" s="77"/>
      <c r="EA145" s="77"/>
      <c r="EB145" s="77"/>
      <c r="EC145" s="77"/>
      <c r="ED145" s="77"/>
      <c r="EE145" s="77"/>
      <c r="EF145" s="77"/>
      <c r="EG145" s="77"/>
      <c r="EH145" s="77"/>
    </row>
    <row r="146" spans="1:138" ht="27" customHeight="1" x14ac:dyDescent="0.2">
      <c r="A146" s="28"/>
      <c r="C146" s="28"/>
      <c r="D146" s="28"/>
      <c r="E146" s="28"/>
      <c r="F146" s="28"/>
      <c r="G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77"/>
      <c r="AV146" s="77"/>
      <c r="AW146" s="77"/>
      <c r="AX146" s="77"/>
      <c r="AY146" s="77"/>
      <c r="AZ146" s="77"/>
      <c r="BA146" s="77"/>
      <c r="BB146" s="77"/>
      <c r="BC146" s="77"/>
      <c r="BD146" s="77"/>
      <c r="BE146" s="77"/>
      <c r="BF146" s="77"/>
      <c r="BG146" s="77"/>
      <c r="BH146" s="77"/>
      <c r="BI146" s="77"/>
      <c r="BJ146" s="77"/>
      <c r="BK146" s="77"/>
      <c r="BL146" s="77"/>
      <c r="BM146" s="77"/>
      <c r="BN146" s="77"/>
      <c r="BO146" s="77"/>
      <c r="BP146" s="77"/>
      <c r="BQ146" s="77"/>
      <c r="BR146" s="77"/>
      <c r="BS146" s="77"/>
      <c r="BT146" s="77"/>
      <c r="BU146" s="77"/>
      <c r="BV146" s="77"/>
      <c r="BW146" s="77"/>
      <c r="BX146" s="77"/>
      <c r="BY146" s="77"/>
      <c r="BZ146" s="77"/>
      <c r="CA146" s="77"/>
      <c r="CB146" s="77"/>
      <c r="CC146" s="77"/>
      <c r="CD146" s="77"/>
      <c r="CE146" s="77"/>
      <c r="CF146" s="77"/>
      <c r="CG146" s="77"/>
      <c r="CH146" s="77"/>
      <c r="CI146" s="77"/>
      <c r="CJ146" s="77"/>
      <c r="CK146" s="77"/>
      <c r="CL146" s="77"/>
      <c r="CM146" s="77"/>
      <c r="CN146" s="77"/>
      <c r="CO146" s="77"/>
      <c r="CP146" s="77"/>
      <c r="CQ146" s="77"/>
      <c r="CR146" s="77"/>
      <c r="CS146" s="77"/>
      <c r="CT146" s="77"/>
      <c r="CU146" s="77"/>
      <c r="CV146" s="77"/>
      <c r="CW146" s="77"/>
      <c r="CX146" s="77"/>
      <c r="CY146" s="77"/>
      <c r="CZ146" s="77"/>
      <c r="DA146" s="77"/>
      <c r="DB146" s="77"/>
      <c r="DC146" s="77"/>
      <c r="DD146" s="77"/>
      <c r="DE146" s="77"/>
      <c r="DF146" s="77"/>
      <c r="DG146" s="77"/>
      <c r="DH146" s="77"/>
      <c r="DI146" s="77"/>
      <c r="DJ146" s="77"/>
      <c r="DK146" s="77"/>
      <c r="DL146" s="77"/>
      <c r="DM146" s="77"/>
      <c r="DN146" s="77"/>
      <c r="DO146" s="77"/>
      <c r="DP146" s="77"/>
      <c r="DQ146" s="77"/>
      <c r="DR146" s="77"/>
      <c r="DS146" s="77"/>
      <c r="DT146" s="77"/>
      <c r="DU146" s="77"/>
      <c r="DV146" s="77"/>
      <c r="DW146" s="77"/>
      <c r="DX146" s="77"/>
      <c r="DY146" s="77"/>
      <c r="DZ146" s="77"/>
      <c r="EA146" s="77"/>
      <c r="EB146" s="77"/>
      <c r="EC146" s="77"/>
      <c r="ED146" s="77"/>
      <c r="EE146" s="77"/>
      <c r="EF146" s="77"/>
      <c r="EG146" s="77"/>
      <c r="EH146" s="77"/>
    </row>
    <row r="147" spans="1:138" ht="27" customHeight="1" x14ac:dyDescent="0.2">
      <c r="A147" s="28"/>
      <c r="C147" s="28"/>
      <c r="D147" s="28"/>
      <c r="E147" s="28"/>
      <c r="F147" s="28"/>
      <c r="G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77"/>
      <c r="AV147" s="77"/>
      <c r="AW147" s="77"/>
      <c r="AX147" s="77"/>
      <c r="AY147" s="77"/>
      <c r="AZ147" s="77"/>
      <c r="BA147" s="77"/>
      <c r="BB147" s="77"/>
      <c r="BC147" s="77"/>
      <c r="BD147" s="77"/>
      <c r="BE147" s="77"/>
      <c r="BF147" s="77"/>
      <c r="BG147" s="77"/>
      <c r="BH147" s="77"/>
      <c r="BI147" s="77"/>
      <c r="BJ147" s="77"/>
      <c r="BK147" s="77"/>
      <c r="BL147" s="77"/>
      <c r="BM147" s="77"/>
      <c r="BN147" s="77"/>
      <c r="BO147" s="77"/>
      <c r="BP147" s="77"/>
      <c r="BQ147" s="77"/>
      <c r="BR147" s="77"/>
      <c r="BS147" s="77"/>
      <c r="BT147" s="77"/>
      <c r="BU147" s="77"/>
      <c r="BV147" s="77"/>
      <c r="BW147" s="77"/>
      <c r="BX147" s="77"/>
      <c r="BY147" s="77"/>
      <c r="BZ147" s="77"/>
      <c r="CA147" s="77"/>
      <c r="CB147" s="77"/>
      <c r="CC147" s="77"/>
      <c r="CD147" s="77"/>
      <c r="CE147" s="77"/>
      <c r="CF147" s="77"/>
      <c r="CG147" s="77"/>
      <c r="CH147" s="77"/>
      <c r="CI147" s="77"/>
      <c r="CJ147" s="77"/>
      <c r="CK147" s="77"/>
      <c r="CL147" s="77"/>
      <c r="CM147" s="77"/>
      <c r="CN147" s="77"/>
      <c r="CO147" s="77"/>
      <c r="CP147" s="77"/>
      <c r="CQ147" s="77"/>
      <c r="CR147" s="77"/>
      <c r="CS147" s="77"/>
      <c r="CT147" s="77"/>
      <c r="CU147" s="77"/>
      <c r="CV147" s="77"/>
      <c r="CW147" s="77"/>
      <c r="CX147" s="77"/>
      <c r="CY147" s="77"/>
      <c r="CZ147" s="77"/>
      <c r="DA147" s="77"/>
      <c r="DB147" s="77"/>
      <c r="DC147" s="77"/>
      <c r="DD147" s="77"/>
      <c r="DE147" s="77"/>
      <c r="DF147" s="77"/>
      <c r="DG147" s="77"/>
      <c r="DH147" s="77"/>
      <c r="DI147" s="77"/>
      <c r="DJ147" s="77"/>
      <c r="DK147" s="77"/>
      <c r="DL147" s="77"/>
      <c r="DM147" s="77"/>
      <c r="DN147" s="77"/>
      <c r="DO147" s="77"/>
      <c r="DP147" s="77"/>
      <c r="DQ147" s="77"/>
      <c r="DR147" s="77"/>
      <c r="DS147" s="77"/>
      <c r="DT147" s="77"/>
      <c r="DU147" s="77"/>
      <c r="DV147" s="77"/>
      <c r="DW147" s="77"/>
      <c r="DX147" s="77"/>
      <c r="DY147" s="77"/>
      <c r="DZ147" s="77"/>
      <c r="EA147" s="77"/>
      <c r="EB147" s="77"/>
      <c r="EC147" s="77"/>
      <c r="ED147" s="77"/>
      <c r="EE147" s="77"/>
      <c r="EF147" s="77"/>
      <c r="EG147" s="77"/>
      <c r="EH147" s="77"/>
    </row>
    <row r="148" spans="1:138" ht="27" customHeight="1" x14ac:dyDescent="0.2">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77"/>
      <c r="AV148" s="77"/>
      <c r="AW148" s="77"/>
      <c r="AX148" s="77"/>
      <c r="AY148" s="77"/>
      <c r="AZ148" s="77"/>
      <c r="BA148" s="77"/>
      <c r="BB148" s="77"/>
      <c r="BC148" s="77"/>
      <c r="BD148" s="77"/>
      <c r="BE148" s="77"/>
      <c r="BF148" s="77"/>
      <c r="BG148" s="77"/>
      <c r="BH148" s="77"/>
      <c r="BI148" s="77"/>
      <c r="BJ148" s="77"/>
      <c r="BK148" s="77"/>
      <c r="BL148" s="77"/>
      <c r="BM148" s="77"/>
      <c r="BN148" s="77"/>
      <c r="BO148" s="77"/>
      <c r="BP148" s="77"/>
      <c r="BQ148" s="77"/>
      <c r="BR148" s="77"/>
      <c r="BS148" s="77"/>
      <c r="BT148" s="77"/>
      <c r="BU148" s="77"/>
      <c r="BV148" s="77"/>
      <c r="BW148" s="77"/>
      <c r="BX148" s="77"/>
      <c r="BY148" s="77"/>
      <c r="BZ148" s="77"/>
      <c r="CA148" s="77"/>
      <c r="CB148" s="77"/>
      <c r="CC148" s="77"/>
      <c r="CD148" s="77"/>
      <c r="CE148" s="77"/>
      <c r="CF148" s="77"/>
      <c r="CG148" s="77"/>
      <c r="CH148" s="77"/>
      <c r="CI148" s="77"/>
      <c r="CJ148" s="77"/>
      <c r="CK148" s="77"/>
      <c r="CL148" s="77"/>
      <c r="CM148" s="77"/>
      <c r="CN148" s="77"/>
      <c r="CO148" s="77"/>
      <c r="CP148" s="77"/>
      <c r="CQ148" s="77"/>
      <c r="CR148" s="77"/>
      <c r="CS148" s="77"/>
      <c r="CT148" s="77"/>
      <c r="CU148" s="77"/>
      <c r="CV148" s="77"/>
      <c r="CW148" s="77"/>
      <c r="CX148" s="77"/>
      <c r="CY148" s="77"/>
      <c r="CZ148" s="77"/>
      <c r="DA148" s="77"/>
      <c r="DB148" s="77"/>
      <c r="DC148" s="77"/>
      <c r="DD148" s="77"/>
      <c r="DE148" s="77"/>
      <c r="DF148" s="77"/>
      <c r="DG148" s="77"/>
      <c r="DH148" s="77"/>
      <c r="DI148" s="77"/>
      <c r="DJ148" s="77"/>
      <c r="DK148" s="77"/>
      <c r="DL148" s="77"/>
      <c r="DM148" s="77"/>
      <c r="DN148" s="77"/>
      <c r="DO148" s="77"/>
      <c r="DP148" s="77"/>
      <c r="DQ148" s="77"/>
      <c r="DR148" s="77"/>
      <c r="DS148" s="77"/>
      <c r="DT148" s="77"/>
      <c r="DU148" s="77"/>
      <c r="DV148" s="77"/>
      <c r="DW148" s="77"/>
      <c r="DX148" s="77"/>
      <c r="DY148" s="77"/>
      <c r="DZ148" s="77"/>
      <c r="EA148" s="77"/>
      <c r="EB148" s="77"/>
      <c r="EC148" s="77"/>
      <c r="ED148" s="77"/>
      <c r="EE148" s="77"/>
      <c r="EF148" s="77"/>
      <c r="EG148" s="77"/>
      <c r="EH148" s="77"/>
    </row>
    <row r="149" spans="1:138" ht="27" customHeight="1" x14ac:dyDescent="0.2">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77"/>
      <c r="AV149" s="77"/>
      <c r="AW149" s="77"/>
      <c r="AX149" s="77"/>
      <c r="AY149" s="77"/>
      <c r="AZ149" s="77"/>
      <c r="BA149" s="77"/>
      <c r="BB149" s="77"/>
      <c r="BC149" s="77"/>
      <c r="BD149" s="77"/>
      <c r="BE149" s="77"/>
      <c r="BF149" s="77"/>
      <c r="BG149" s="77"/>
      <c r="BH149" s="77"/>
      <c r="BI149" s="77"/>
      <c r="BJ149" s="77"/>
      <c r="BK149" s="77"/>
      <c r="BL149" s="77"/>
      <c r="BM149" s="77"/>
      <c r="BN149" s="77"/>
      <c r="BO149" s="77"/>
      <c r="BP149" s="77"/>
      <c r="BQ149" s="77"/>
      <c r="BR149" s="77"/>
      <c r="BS149" s="77"/>
      <c r="BT149" s="77"/>
      <c r="BU149" s="77"/>
      <c r="BV149" s="77"/>
      <c r="BW149" s="77"/>
      <c r="BX149" s="77"/>
      <c r="BY149" s="77"/>
      <c r="BZ149" s="77"/>
      <c r="CA149" s="77"/>
      <c r="CB149" s="77"/>
      <c r="CC149" s="77"/>
      <c r="CD149" s="77"/>
      <c r="CE149" s="77"/>
      <c r="CF149" s="77"/>
      <c r="CG149" s="77"/>
      <c r="CH149" s="77"/>
      <c r="CI149" s="77"/>
      <c r="CJ149" s="77"/>
      <c r="CK149" s="77"/>
      <c r="CL149" s="77"/>
      <c r="CM149" s="77"/>
      <c r="CN149" s="77"/>
      <c r="CO149" s="77"/>
      <c r="CP149" s="77"/>
      <c r="CQ149" s="77"/>
      <c r="CR149" s="77"/>
      <c r="CS149" s="77"/>
      <c r="CT149" s="77"/>
      <c r="CU149" s="77"/>
      <c r="CV149" s="77"/>
      <c r="CW149" s="77"/>
      <c r="CX149" s="77"/>
      <c r="CY149" s="77"/>
      <c r="CZ149" s="77"/>
      <c r="DA149" s="77"/>
      <c r="DB149" s="77"/>
      <c r="DC149" s="77"/>
      <c r="DD149" s="77"/>
      <c r="DE149" s="77"/>
      <c r="DF149" s="77"/>
      <c r="DG149" s="77"/>
      <c r="DH149" s="77"/>
      <c r="DI149" s="77"/>
      <c r="DJ149" s="77"/>
      <c r="DK149" s="77"/>
      <c r="DL149" s="77"/>
      <c r="DM149" s="77"/>
      <c r="DN149" s="77"/>
      <c r="DO149" s="77"/>
      <c r="DP149" s="77"/>
      <c r="DQ149" s="77"/>
      <c r="DR149" s="77"/>
      <c r="DS149" s="77"/>
      <c r="DT149" s="77"/>
      <c r="DU149" s="77"/>
      <c r="DV149" s="77"/>
      <c r="DW149" s="77"/>
      <c r="DX149" s="77"/>
      <c r="DY149" s="77"/>
      <c r="DZ149" s="77"/>
      <c r="EA149" s="77"/>
      <c r="EB149" s="77"/>
      <c r="EC149" s="77"/>
      <c r="ED149" s="77"/>
      <c r="EE149" s="77"/>
      <c r="EF149" s="77"/>
      <c r="EG149" s="77"/>
      <c r="EH149" s="77"/>
    </row>
    <row r="150" spans="1:138" ht="43.9" customHeight="1" x14ac:dyDescent="0.2">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77"/>
      <c r="AV150" s="77"/>
      <c r="AW150" s="77"/>
      <c r="AX150" s="77"/>
      <c r="AY150" s="77"/>
      <c r="AZ150" s="77"/>
      <c r="BA150" s="77"/>
      <c r="BB150" s="77"/>
      <c r="BC150" s="77"/>
      <c r="BD150" s="77"/>
      <c r="BE150" s="77"/>
      <c r="BF150" s="77"/>
      <c r="BG150" s="77"/>
      <c r="BH150" s="77"/>
      <c r="BI150" s="77"/>
      <c r="BJ150" s="77"/>
      <c r="BK150" s="77"/>
      <c r="BL150" s="77"/>
      <c r="BM150" s="77"/>
      <c r="BN150" s="77"/>
      <c r="BO150" s="77"/>
      <c r="BP150" s="77"/>
      <c r="BQ150" s="77"/>
      <c r="BR150" s="77"/>
      <c r="BS150" s="77"/>
      <c r="BT150" s="77"/>
      <c r="BU150" s="77"/>
      <c r="BV150" s="77"/>
      <c r="BW150" s="77"/>
      <c r="BX150" s="77"/>
      <c r="BY150" s="77"/>
      <c r="BZ150" s="77"/>
      <c r="CA150" s="77"/>
      <c r="CB150" s="77"/>
      <c r="CC150" s="77"/>
      <c r="CD150" s="77"/>
      <c r="CE150" s="77"/>
      <c r="CF150" s="77"/>
      <c r="CG150" s="77"/>
      <c r="CH150" s="77"/>
      <c r="CI150" s="77"/>
      <c r="CJ150" s="77"/>
      <c r="CK150" s="77"/>
      <c r="CL150" s="77"/>
      <c r="CM150" s="77"/>
      <c r="CN150" s="77"/>
      <c r="CO150" s="77"/>
      <c r="CP150" s="77"/>
      <c r="CQ150" s="77"/>
      <c r="CR150" s="77"/>
      <c r="CS150" s="77"/>
      <c r="CT150" s="77"/>
      <c r="CU150" s="77"/>
      <c r="CV150" s="77"/>
      <c r="CW150" s="77"/>
      <c r="CX150" s="77"/>
      <c r="CY150" s="77"/>
      <c r="CZ150" s="77"/>
      <c r="DA150" s="77"/>
      <c r="DB150" s="77"/>
      <c r="DC150" s="77"/>
      <c r="DD150" s="77"/>
      <c r="DE150" s="77"/>
      <c r="DF150" s="77"/>
      <c r="DG150" s="77"/>
      <c r="DH150" s="77"/>
      <c r="DI150" s="77"/>
      <c r="DJ150" s="77"/>
      <c r="DK150" s="77"/>
      <c r="DL150" s="77"/>
      <c r="DM150" s="77"/>
      <c r="DN150" s="77"/>
      <c r="DO150" s="77"/>
      <c r="DP150" s="77"/>
      <c r="DQ150" s="77"/>
      <c r="DR150" s="77"/>
      <c r="DS150" s="77"/>
      <c r="DT150" s="77"/>
      <c r="DU150" s="77"/>
      <c r="DV150" s="77"/>
      <c r="DW150" s="77"/>
      <c r="DX150" s="77"/>
      <c r="DY150" s="77"/>
      <c r="DZ150" s="77"/>
      <c r="EA150" s="77"/>
      <c r="EB150" s="77"/>
      <c r="EC150" s="77"/>
      <c r="ED150" s="77"/>
      <c r="EE150" s="77"/>
      <c r="EF150" s="77"/>
      <c r="EG150" s="77"/>
      <c r="EH150" s="77"/>
    </row>
    <row r="151" spans="1:138" ht="27" customHeight="1" x14ac:dyDescent="0.2">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77"/>
      <c r="AV151" s="77"/>
      <c r="AW151" s="77"/>
      <c r="AX151" s="77"/>
      <c r="AY151" s="77"/>
      <c r="AZ151" s="77"/>
      <c r="BA151" s="77"/>
      <c r="BB151" s="77"/>
      <c r="BC151" s="77"/>
      <c r="BD151" s="77"/>
      <c r="BE151" s="77"/>
      <c r="BF151" s="77"/>
      <c r="BG151" s="77"/>
      <c r="BH151" s="77"/>
      <c r="BI151" s="77"/>
      <c r="BJ151" s="77"/>
      <c r="BK151" s="77"/>
      <c r="BL151" s="77"/>
      <c r="BM151" s="77"/>
      <c r="BN151" s="77"/>
      <c r="BO151" s="77"/>
      <c r="BP151" s="77"/>
      <c r="BQ151" s="77"/>
      <c r="BR151" s="77"/>
      <c r="BS151" s="77"/>
      <c r="BT151" s="77"/>
      <c r="BU151" s="77"/>
      <c r="BV151" s="77"/>
      <c r="BW151" s="77"/>
      <c r="BX151" s="77"/>
      <c r="BY151" s="77"/>
      <c r="BZ151" s="77"/>
      <c r="CA151" s="77"/>
      <c r="CB151" s="77"/>
      <c r="CC151" s="77"/>
      <c r="CD151" s="77"/>
      <c r="CE151" s="77"/>
      <c r="CF151" s="77"/>
      <c r="CG151" s="77"/>
      <c r="CH151" s="77"/>
      <c r="CI151" s="77"/>
      <c r="CJ151" s="77"/>
      <c r="CK151" s="77"/>
      <c r="CL151" s="77"/>
      <c r="CM151" s="77"/>
      <c r="CN151" s="77"/>
      <c r="CO151" s="77"/>
      <c r="CP151" s="77"/>
      <c r="CQ151" s="77"/>
      <c r="CR151" s="77"/>
      <c r="CS151" s="77"/>
      <c r="CT151" s="77"/>
      <c r="CU151" s="77"/>
      <c r="CV151" s="77"/>
      <c r="CW151" s="77"/>
      <c r="CX151" s="77"/>
      <c r="CY151" s="77"/>
      <c r="CZ151" s="77"/>
      <c r="DA151" s="77"/>
      <c r="DB151" s="77"/>
      <c r="DC151" s="77"/>
      <c r="DD151" s="77"/>
      <c r="DE151" s="77"/>
      <c r="DF151" s="77"/>
      <c r="DG151" s="77"/>
      <c r="DH151" s="77"/>
      <c r="DI151" s="77"/>
      <c r="DJ151" s="77"/>
      <c r="DK151" s="77"/>
      <c r="DL151" s="77"/>
      <c r="DM151" s="77"/>
      <c r="DN151" s="77"/>
      <c r="DO151" s="77"/>
      <c r="DP151" s="77"/>
      <c r="DQ151" s="77"/>
      <c r="DR151" s="77"/>
      <c r="DS151" s="77"/>
      <c r="DT151" s="77"/>
      <c r="DU151" s="77"/>
      <c r="DV151" s="77"/>
      <c r="DW151" s="77"/>
      <c r="DX151" s="77"/>
      <c r="DY151" s="77"/>
      <c r="DZ151" s="77"/>
      <c r="EA151" s="77"/>
      <c r="EB151" s="77"/>
      <c r="EC151" s="77"/>
      <c r="ED151" s="77"/>
      <c r="EE151" s="77"/>
      <c r="EF151" s="77"/>
      <c r="EG151" s="77"/>
      <c r="EH151" s="77"/>
    </row>
    <row r="152" spans="1:138" ht="27" customHeight="1" x14ac:dyDescent="0.2">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77"/>
      <c r="AV152" s="77"/>
      <c r="AW152" s="77"/>
      <c r="AX152" s="77"/>
      <c r="AY152" s="77"/>
      <c r="AZ152" s="77"/>
      <c r="BA152" s="77"/>
      <c r="BB152" s="77"/>
      <c r="BC152" s="77"/>
      <c r="BD152" s="77"/>
      <c r="BE152" s="77"/>
      <c r="BF152" s="77"/>
      <c r="BG152" s="77"/>
      <c r="BH152" s="77"/>
      <c r="BI152" s="77"/>
      <c r="BJ152" s="77"/>
      <c r="BK152" s="77"/>
      <c r="BL152" s="77"/>
      <c r="BM152" s="77"/>
      <c r="BN152" s="77"/>
      <c r="BO152" s="77"/>
      <c r="BP152" s="77"/>
      <c r="BQ152" s="77"/>
      <c r="BR152" s="77"/>
      <c r="BS152" s="77"/>
      <c r="BT152" s="77"/>
      <c r="BU152" s="77"/>
      <c r="BV152" s="77"/>
      <c r="BW152" s="77"/>
      <c r="BX152" s="77"/>
      <c r="BY152" s="77"/>
      <c r="BZ152" s="77"/>
      <c r="CA152" s="77"/>
      <c r="CB152" s="77"/>
      <c r="CC152" s="77"/>
      <c r="CD152" s="77"/>
      <c r="CE152" s="77"/>
      <c r="CF152" s="77"/>
      <c r="CG152" s="77"/>
      <c r="CH152" s="77"/>
      <c r="CI152" s="77"/>
      <c r="CJ152" s="77"/>
      <c r="CK152" s="77"/>
      <c r="CL152" s="77"/>
      <c r="CM152" s="77"/>
      <c r="CN152" s="77"/>
      <c r="CO152" s="77"/>
      <c r="CP152" s="77"/>
      <c r="CQ152" s="77"/>
      <c r="CR152" s="77"/>
      <c r="CS152" s="77"/>
      <c r="CT152" s="77"/>
      <c r="CU152" s="77"/>
      <c r="CV152" s="77"/>
      <c r="CW152" s="77"/>
      <c r="CX152" s="77"/>
      <c r="CY152" s="77"/>
      <c r="CZ152" s="77"/>
      <c r="DA152" s="77"/>
      <c r="DB152" s="77"/>
      <c r="DC152" s="77"/>
      <c r="DD152" s="77"/>
      <c r="DE152" s="77"/>
      <c r="DF152" s="77"/>
      <c r="DG152" s="77"/>
      <c r="DH152" s="77"/>
      <c r="DI152" s="77"/>
      <c r="DJ152" s="77"/>
      <c r="DK152" s="77"/>
      <c r="DL152" s="77"/>
      <c r="DM152" s="77"/>
      <c r="DN152" s="77"/>
      <c r="DO152" s="77"/>
      <c r="DP152" s="77"/>
      <c r="DQ152" s="77"/>
      <c r="DR152" s="77"/>
      <c r="DS152" s="77"/>
      <c r="DT152" s="77"/>
      <c r="DU152" s="77"/>
      <c r="DV152" s="77"/>
      <c r="DW152" s="77"/>
      <c r="DX152" s="77"/>
      <c r="DY152" s="77"/>
      <c r="DZ152" s="77"/>
      <c r="EA152" s="77"/>
      <c r="EB152" s="77"/>
      <c r="EC152" s="77"/>
      <c r="ED152" s="77"/>
      <c r="EE152" s="77"/>
      <c r="EF152" s="77"/>
      <c r="EG152" s="77"/>
      <c r="EH152" s="77"/>
    </row>
    <row r="153" spans="1:138" ht="27" customHeight="1" x14ac:dyDescent="0.2">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77"/>
      <c r="AV153" s="77"/>
      <c r="AW153" s="77"/>
      <c r="AX153" s="77"/>
      <c r="AY153" s="77"/>
      <c r="AZ153" s="77"/>
      <c r="BA153" s="77"/>
      <c r="BB153" s="77"/>
      <c r="BC153" s="77"/>
      <c r="BD153" s="77"/>
      <c r="BE153" s="77"/>
      <c r="BF153" s="77"/>
      <c r="BG153" s="77"/>
      <c r="BH153" s="77"/>
      <c r="BI153" s="77"/>
      <c r="BJ153" s="77"/>
      <c r="BK153" s="77"/>
      <c r="BL153" s="77"/>
      <c r="BM153" s="77"/>
      <c r="BN153" s="77"/>
      <c r="BO153" s="77"/>
      <c r="BP153" s="77"/>
      <c r="BQ153" s="77"/>
      <c r="BR153" s="77"/>
      <c r="BS153" s="77"/>
      <c r="BT153" s="77"/>
      <c r="BU153" s="77"/>
      <c r="BV153" s="77"/>
      <c r="BW153" s="77"/>
      <c r="BX153" s="77"/>
      <c r="BY153" s="77"/>
      <c r="BZ153" s="77"/>
      <c r="CA153" s="77"/>
      <c r="CB153" s="77"/>
      <c r="CC153" s="77"/>
      <c r="CD153" s="77"/>
      <c r="CE153" s="77"/>
      <c r="CF153" s="77"/>
      <c r="CG153" s="77"/>
      <c r="CH153" s="77"/>
      <c r="CI153" s="77"/>
      <c r="CJ153" s="77"/>
      <c r="CK153" s="77"/>
      <c r="CL153" s="77"/>
      <c r="CM153" s="77"/>
      <c r="CN153" s="77"/>
      <c r="CO153" s="77"/>
      <c r="CP153" s="77"/>
      <c r="CQ153" s="77"/>
      <c r="CR153" s="77"/>
      <c r="CS153" s="77"/>
      <c r="CT153" s="77"/>
      <c r="CU153" s="77"/>
      <c r="CV153" s="77"/>
      <c r="CW153" s="77"/>
      <c r="CX153" s="77"/>
      <c r="CY153" s="77"/>
      <c r="CZ153" s="77"/>
      <c r="DA153" s="77"/>
      <c r="DB153" s="77"/>
      <c r="DC153" s="77"/>
      <c r="DD153" s="77"/>
      <c r="DE153" s="77"/>
      <c r="DF153" s="77"/>
      <c r="DG153" s="77"/>
      <c r="DH153" s="77"/>
      <c r="DI153" s="77"/>
      <c r="DJ153" s="77"/>
      <c r="DK153" s="77"/>
      <c r="DL153" s="77"/>
      <c r="DM153" s="77"/>
      <c r="DN153" s="77"/>
      <c r="DO153" s="77"/>
      <c r="DP153" s="77"/>
      <c r="DQ153" s="77"/>
      <c r="DR153" s="77"/>
      <c r="DS153" s="77"/>
      <c r="DT153" s="77"/>
      <c r="DU153" s="77"/>
      <c r="DV153" s="77"/>
      <c r="DW153" s="77"/>
      <c r="DX153" s="77"/>
      <c r="DY153" s="77"/>
      <c r="DZ153" s="77"/>
      <c r="EA153" s="77"/>
      <c r="EB153" s="77"/>
      <c r="EC153" s="77"/>
      <c r="ED153" s="77"/>
      <c r="EE153" s="77"/>
      <c r="EF153" s="77"/>
      <c r="EG153" s="77"/>
      <c r="EH153" s="77"/>
    </row>
    <row r="154" spans="1:138" ht="27" customHeight="1" x14ac:dyDescent="0.2">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77"/>
      <c r="AV154" s="77"/>
      <c r="AW154" s="77"/>
      <c r="AX154" s="77"/>
      <c r="AY154" s="77"/>
      <c r="AZ154" s="77"/>
      <c r="BA154" s="77"/>
      <c r="BB154" s="77"/>
      <c r="BC154" s="77"/>
      <c r="BD154" s="77"/>
      <c r="BE154" s="77"/>
      <c r="BF154" s="77"/>
      <c r="BG154" s="77"/>
      <c r="BH154" s="77"/>
      <c r="BI154" s="77"/>
      <c r="BJ154" s="77"/>
      <c r="BK154" s="77"/>
      <c r="BL154" s="77"/>
      <c r="BM154" s="77"/>
      <c r="BN154" s="77"/>
      <c r="BO154" s="77"/>
      <c r="BP154" s="77"/>
      <c r="BQ154" s="77"/>
      <c r="BR154" s="77"/>
      <c r="BS154" s="77"/>
      <c r="BT154" s="77"/>
      <c r="BU154" s="77"/>
      <c r="BV154" s="77"/>
      <c r="BW154" s="77"/>
      <c r="BX154" s="77"/>
      <c r="BY154" s="77"/>
      <c r="BZ154" s="77"/>
      <c r="CA154" s="77"/>
      <c r="CB154" s="77"/>
      <c r="CC154" s="77"/>
      <c r="CD154" s="77"/>
      <c r="CE154" s="77"/>
      <c r="CF154" s="77"/>
      <c r="CG154" s="77"/>
      <c r="CH154" s="77"/>
      <c r="CI154" s="77"/>
      <c r="CJ154" s="77"/>
      <c r="CK154" s="77"/>
      <c r="CL154" s="77"/>
      <c r="CM154" s="77"/>
      <c r="CN154" s="77"/>
      <c r="CO154" s="77"/>
      <c r="CP154" s="77"/>
      <c r="CQ154" s="77"/>
      <c r="CR154" s="77"/>
      <c r="CS154" s="77"/>
      <c r="CT154" s="77"/>
      <c r="CU154" s="77"/>
      <c r="CV154" s="77"/>
      <c r="CW154" s="77"/>
      <c r="CX154" s="77"/>
      <c r="CY154" s="77"/>
      <c r="CZ154" s="77"/>
      <c r="DA154" s="77"/>
      <c r="DB154" s="77"/>
      <c r="DC154" s="77"/>
      <c r="DD154" s="77"/>
      <c r="DE154" s="77"/>
      <c r="DF154" s="77"/>
      <c r="DG154" s="77"/>
      <c r="DH154" s="77"/>
      <c r="DI154" s="77"/>
      <c r="DJ154" s="77"/>
      <c r="DK154" s="77"/>
      <c r="DL154" s="77"/>
      <c r="DM154" s="77"/>
      <c r="DN154" s="77"/>
      <c r="DO154" s="77"/>
      <c r="DP154" s="77"/>
      <c r="DQ154" s="77"/>
      <c r="DR154" s="77"/>
      <c r="DS154" s="77"/>
      <c r="DT154" s="77"/>
      <c r="DU154" s="77"/>
      <c r="DV154" s="77"/>
      <c r="DW154" s="77"/>
      <c r="DX154" s="77"/>
      <c r="DY154" s="77"/>
      <c r="DZ154" s="77"/>
      <c r="EA154" s="77"/>
      <c r="EB154" s="77"/>
      <c r="EC154" s="77"/>
      <c r="ED154" s="77"/>
      <c r="EE154" s="77"/>
      <c r="EF154" s="77"/>
      <c r="EG154" s="77"/>
      <c r="EH154" s="77"/>
    </row>
    <row r="155" spans="1:138" ht="27" customHeight="1" x14ac:dyDescent="0.2">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77"/>
      <c r="AV155" s="77"/>
      <c r="AW155" s="77"/>
      <c r="AX155" s="77"/>
      <c r="AY155" s="77"/>
      <c r="AZ155" s="77"/>
      <c r="BA155" s="77"/>
      <c r="BB155" s="77"/>
      <c r="BC155" s="77"/>
      <c r="BD155" s="77"/>
      <c r="BE155" s="77"/>
      <c r="BF155" s="77"/>
      <c r="BG155" s="77"/>
      <c r="BH155" s="77"/>
      <c r="BI155" s="77"/>
      <c r="BJ155" s="77"/>
      <c r="BK155" s="77"/>
      <c r="BL155" s="77"/>
      <c r="BM155" s="77"/>
      <c r="BN155" s="77"/>
      <c r="BO155" s="77"/>
      <c r="BP155" s="77"/>
      <c r="BQ155" s="77"/>
      <c r="BR155" s="77"/>
      <c r="BS155" s="77"/>
      <c r="BT155" s="77"/>
      <c r="BU155" s="77"/>
      <c r="BV155" s="77"/>
      <c r="BW155" s="77"/>
      <c r="BX155" s="77"/>
      <c r="BY155" s="77"/>
      <c r="BZ155" s="77"/>
      <c r="CA155" s="77"/>
      <c r="CB155" s="77"/>
      <c r="CC155" s="77"/>
      <c r="CD155" s="77"/>
      <c r="CE155" s="77"/>
      <c r="CF155" s="77"/>
      <c r="CG155" s="77"/>
      <c r="CH155" s="77"/>
      <c r="CI155" s="77"/>
      <c r="CJ155" s="77"/>
      <c r="CK155" s="77"/>
      <c r="CL155" s="77"/>
      <c r="CM155" s="77"/>
      <c r="CN155" s="77"/>
      <c r="CO155" s="77"/>
      <c r="CP155" s="77"/>
      <c r="CQ155" s="77"/>
      <c r="CR155" s="77"/>
      <c r="CS155" s="77"/>
      <c r="CT155" s="77"/>
      <c r="CU155" s="77"/>
      <c r="CV155" s="77"/>
      <c r="CW155" s="77"/>
      <c r="CX155" s="77"/>
      <c r="CY155" s="77"/>
      <c r="CZ155" s="77"/>
      <c r="DA155" s="77"/>
      <c r="DB155" s="77"/>
      <c r="DC155" s="77"/>
      <c r="DD155" s="77"/>
      <c r="DE155" s="77"/>
      <c r="DF155" s="77"/>
      <c r="DG155" s="77"/>
      <c r="DH155" s="77"/>
      <c r="DI155" s="77"/>
      <c r="DJ155" s="77"/>
      <c r="DK155" s="77"/>
      <c r="DL155" s="77"/>
      <c r="DM155" s="77"/>
      <c r="DN155" s="77"/>
      <c r="DO155" s="77"/>
      <c r="DP155" s="77"/>
      <c r="DQ155" s="77"/>
      <c r="DR155" s="77"/>
      <c r="DS155" s="77"/>
      <c r="DT155" s="77"/>
      <c r="DU155" s="77"/>
      <c r="DV155" s="77"/>
      <c r="DW155" s="77"/>
      <c r="DX155" s="77"/>
      <c r="DY155" s="77"/>
      <c r="DZ155" s="77"/>
      <c r="EA155" s="77"/>
      <c r="EB155" s="77"/>
      <c r="EC155" s="77"/>
      <c r="ED155" s="77"/>
      <c r="EE155" s="77"/>
      <c r="EF155" s="77"/>
      <c r="EG155" s="77"/>
      <c r="EH155" s="77"/>
    </row>
    <row r="156" spans="1:138" ht="27" customHeight="1" x14ac:dyDescent="0.2">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77"/>
      <c r="AV156" s="77"/>
      <c r="AW156" s="77"/>
      <c r="AX156" s="77"/>
      <c r="AY156" s="77"/>
      <c r="AZ156" s="77"/>
      <c r="BA156" s="77"/>
      <c r="BB156" s="77"/>
      <c r="BC156" s="77"/>
      <c r="BD156" s="77"/>
      <c r="BE156" s="77"/>
      <c r="BF156" s="77"/>
      <c r="BG156" s="77"/>
      <c r="BH156" s="77"/>
      <c r="BI156" s="77"/>
      <c r="BJ156" s="77"/>
      <c r="BK156" s="77"/>
      <c r="BL156" s="77"/>
      <c r="BM156" s="77"/>
      <c r="BN156" s="77"/>
      <c r="BO156" s="77"/>
      <c r="BP156" s="77"/>
      <c r="BQ156" s="77"/>
      <c r="BR156" s="77"/>
      <c r="BS156" s="77"/>
      <c r="BT156" s="77"/>
      <c r="BU156" s="77"/>
      <c r="BV156" s="77"/>
      <c r="BW156" s="77"/>
      <c r="BX156" s="77"/>
      <c r="BY156" s="77"/>
      <c r="BZ156" s="77"/>
      <c r="CA156" s="77"/>
      <c r="CB156" s="77"/>
      <c r="CC156" s="77"/>
      <c r="CD156" s="77"/>
      <c r="CE156" s="77"/>
      <c r="CF156" s="77"/>
      <c r="CG156" s="77"/>
      <c r="CH156" s="77"/>
      <c r="CI156" s="77"/>
      <c r="CJ156" s="77"/>
      <c r="CK156" s="77"/>
      <c r="CL156" s="77"/>
      <c r="CM156" s="77"/>
      <c r="CN156" s="77"/>
      <c r="CO156" s="77"/>
      <c r="CP156" s="77"/>
      <c r="CQ156" s="77"/>
      <c r="CR156" s="77"/>
      <c r="CS156" s="77"/>
      <c r="CT156" s="77"/>
      <c r="CU156" s="77"/>
      <c r="CV156" s="77"/>
      <c r="CW156" s="77"/>
      <c r="CX156" s="77"/>
      <c r="CY156" s="77"/>
      <c r="CZ156" s="77"/>
      <c r="DA156" s="77"/>
      <c r="DB156" s="77"/>
      <c r="DC156" s="77"/>
      <c r="DD156" s="77"/>
      <c r="DE156" s="77"/>
      <c r="DF156" s="77"/>
      <c r="DG156" s="77"/>
      <c r="DH156" s="77"/>
      <c r="DI156" s="77"/>
      <c r="DJ156" s="77"/>
      <c r="DK156" s="77"/>
      <c r="DL156" s="77"/>
      <c r="DM156" s="77"/>
      <c r="DN156" s="77"/>
      <c r="DO156" s="77"/>
      <c r="DP156" s="77"/>
      <c r="DQ156" s="77"/>
      <c r="DR156" s="77"/>
      <c r="DS156" s="77"/>
      <c r="DT156" s="77"/>
      <c r="DU156" s="77"/>
      <c r="DV156" s="77"/>
      <c r="DW156" s="77"/>
      <c r="DX156" s="77"/>
      <c r="DY156" s="77"/>
      <c r="DZ156" s="77"/>
      <c r="EA156" s="77"/>
      <c r="EB156" s="77"/>
      <c r="EC156" s="77"/>
      <c r="ED156" s="77"/>
      <c r="EE156" s="77"/>
      <c r="EF156" s="77"/>
      <c r="EG156" s="77"/>
      <c r="EH156" s="77"/>
    </row>
    <row r="157" spans="1:138" ht="27" customHeight="1" x14ac:dyDescent="0.2">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77"/>
      <c r="AV157" s="77"/>
      <c r="AW157" s="77"/>
      <c r="AX157" s="77"/>
      <c r="AY157" s="77"/>
      <c r="AZ157" s="77"/>
      <c r="BA157" s="77"/>
      <c r="BB157" s="77"/>
      <c r="BC157" s="77"/>
      <c r="BD157" s="77"/>
      <c r="BE157" s="77"/>
      <c r="BF157" s="77"/>
      <c r="BG157" s="77"/>
      <c r="BH157" s="77"/>
      <c r="BI157" s="77"/>
      <c r="BJ157" s="77"/>
      <c r="BK157" s="77"/>
      <c r="BL157" s="77"/>
      <c r="BM157" s="77"/>
      <c r="BN157" s="77"/>
      <c r="BO157" s="77"/>
      <c r="BP157" s="77"/>
      <c r="BQ157" s="77"/>
      <c r="BR157" s="77"/>
      <c r="BS157" s="77"/>
      <c r="BT157" s="77"/>
      <c r="BU157" s="77"/>
      <c r="BV157" s="77"/>
      <c r="BW157" s="77"/>
      <c r="BX157" s="77"/>
      <c r="BY157" s="77"/>
      <c r="BZ157" s="77"/>
      <c r="CA157" s="77"/>
      <c r="CB157" s="77"/>
      <c r="CC157" s="77"/>
      <c r="CD157" s="77"/>
      <c r="CE157" s="77"/>
      <c r="CF157" s="77"/>
      <c r="CG157" s="77"/>
      <c r="CH157" s="77"/>
      <c r="CI157" s="77"/>
      <c r="CJ157" s="77"/>
      <c r="CK157" s="77"/>
      <c r="CL157" s="77"/>
      <c r="CM157" s="77"/>
      <c r="CN157" s="77"/>
      <c r="CO157" s="77"/>
      <c r="CP157" s="77"/>
      <c r="CQ157" s="77"/>
      <c r="CR157" s="77"/>
      <c r="CS157" s="77"/>
      <c r="CT157" s="77"/>
      <c r="CU157" s="77"/>
      <c r="CV157" s="77"/>
      <c r="CW157" s="77"/>
      <c r="CX157" s="77"/>
      <c r="CY157" s="77"/>
      <c r="CZ157" s="77"/>
      <c r="DA157" s="77"/>
      <c r="DB157" s="77"/>
      <c r="DC157" s="77"/>
      <c r="DD157" s="77"/>
      <c r="DE157" s="77"/>
      <c r="DF157" s="77"/>
      <c r="DG157" s="77"/>
      <c r="DH157" s="77"/>
      <c r="DI157" s="77"/>
      <c r="DJ157" s="77"/>
      <c r="DK157" s="77"/>
      <c r="DL157" s="77"/>
      <c r="DM157" s="77"/>
      <c r="DN157" s="77"/>
      <c r="DO157" s="77"/>
      <c r="DP157" s="77"/>
      <c r="DQ157" s="77"/>
      <c r="DR157" s="77"/>
      <c r="DS157" s="77"/>
      <c r="DT157" s="77"/>
      <c r="DU157" s="77"/>
      <c r="DV157" s="77"/>
      <c r="DW157" s="77"/>
      <c r="DX157" s="77"/>
      <c r="DY157" s="77"/>
      <c r="DZ157" s="77"/>
      <c r="EA157" s="77"/>
      <c r="EB157" s="77"/>
      <c r="EC157" s="77"/>
      <c r="ED157" s="77"/>
      <c r="EE157" s="77"/>
      <c r="EF157" s="77"/>
      <c r="EG157" s="77"/>
      <c r="EH157" s="77"/>
    </row>
    <row r="158" spans="1:138" ht="27" customHeight="1" x14ac:dyDescent="0.2">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BC158" s="77"/>
      <c r="BD158" s="77"/>
      <c r="BE158" s="77"/>
      <c r="BF158" s="77"/>
      <c r="BG158" s="77"/>
      <c r="BH158" s="77"/>
      <c r="BI158" s="77"/>
      <c r="BJ158" s="77"/>
      <c r="BK158" s="77"/>
      <c r="BL158" s="77"/>
      <c r="BM158" s="77"/>
      <c r="BN158" s="77"/>
      <c r="BO158" s="77"/>
      <c r="BP158" s="77"/>
      <c r="BQ158" s="77"/>
      <c r="BR158" s="77"/>
      <c r="BS158" s="77"/>
      <c r="BT158" s="77"/>
      <c r="BU158" s="77"/>
      <c r="BV158" s="77"/>
      <c r="BW158" s="77"/>
      <c r="BX158" s="77"/>
      <c r="BY158" s="77"/>
      <c r="BZ158" s="77"/>
      <c r="CA158" s="77"/>
      <c r="CB158" s="77"/>
      <c r="CC158" s="77"/>
      <c r="CD158" s="77"/>
      <c r="CE158" s="77"/>
      <c r="CF158" s="77"/>
      <c r="CG158" s="77"/>
      <c r="CH158" s="77"/>
      <c r="CI158" s="77"/>
      <c r="CJ158" s="77"/>
      <c r="CK158" s="77"/>
      <c r="CL158" s="77"/>
      <c r="CM158" s="77"/>
      <c r="CN158" s="77"/>
      <c r="CO158" s="77"/>
      <c r="CP158" s="77"/>
      <c r="CQ158" s="77"/>
      <c r="CR158" s="77"/>
      <c r="CS158" s="77"/>
      <c r="CT158" s="77"/>
      <c r="CU158" s="77"/>
      <c r="CV158" s="77"/>
      <c r="CW158" s="77"/>
      <c r="CX158" s="77"/>
      <c r="CY158" s="77"/>
      <c r="CZ158" s="77"/>
      <c r="DA158" s="77"/>
      <c r="DB158" s="77"/>
      <c r="DC158" s="77"/>
      <c r="DD158" s="77"/>
      <c r="DE158" s="77"/>
      <c r="DF158" s="77"/>
      <c r="DG158" s="77"/>
      <c r="DH158" s="77"/>
      <c r="DI158" s="77"/>
      <c r="DJ158" s="77"/>
      <c r="DK158" s="77"/>
      <c r="DL158" s="77"/>
      <c r="DM158" s="77"/>
      <c r="DN158" s="77"/>
      <c r="DO158" s="77"/>
      <c r="DP158" s="77"/>
      <c r="DQ158" s="77"/>
      <c r="DR158" s="77"/>
      <c r="DS158" s="77"/>
      <c r="DT158" s="77"/>
      <c r="DU158" s="77"/>
      <c r="DV158" s="77"/>
      <c r="DW158" s="77"/>
      <c r="DX158" s="77"/>
      <c r="DY158" s="77"/>
      <c r="DZ158" s="77"/>
      <c r="EA158" s="77"/>
      <c r="EB158" s="77"/>
      <c r="EC158" s="77"/>
      <c r="ED158" s="77"/>
      <c r="EE158" s="77"/>
      <c r="EF158" s="77"/>
      <c r="EG158" s="77"/>
      <c r="EH158" s="77"/>
    </row>
    <row r="159" spans="1:138" ht="27" customHeight="1" x14ac:dyDescent="0.2">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BC159" s="77"/>
      <c r="BD159" s="77"/>
      <c r="BE159" s="77"/>
      <c r="BF159" s="77"/>
      <c r="BG159" s="77"/>
      <c r="BH159" s="77"/>
      <c r="BI159" s="77"/>
      <c r="BJ159" s="77"/>
      <c r="BK159" s="77"/>
      <c r="BL159" s="77"/>
      <c r="BM159" s="77"/>
      <c r="BN159" s="77"/>
      <c r="BO159" s="77"/>
      <c r="BP159" s="77"/>
      <c r="BQ159" s="77"/>
      <c r="BR159" s="77"/>
      <c r="BS159" s="77"/>
      <c r="BT159" s="77"/>
      <c r="BU159" s="77"/>
      <c r="BV159" s="77"/>
      <c r="BW159" s="77"/>
      <c r="BX159" s="77"/>
      <c r="BY159" s="77"/>
      <c r="BZ159" s="77"/>
      <c r="CA159" s="77"/>
      <c r="CB159" s="77"/>
      <c r="CC159" s="77"/>
      <c r="CD159" s="77"/>
      <c r="CE159" s="77"/>
      <c r="CF159" s="77"/>
      <c r="CG159" s="77"/>
      <c r="CH159" s="77"/>
      <c r="CI159" s="77"/>
      <c r="CJ159" s="77"/>
      <c r="CK159" s="77"/>
      <c r="CL159" s="77"/>
      <c r="CM159" s="77"/>
      <c r="CN159" s="77"/>
      <c r="CO159" s="77"/>
      <c r="CP159" s="77"/>
      <c r="CQ159" s="77"/>
      <c r="CR159" s="77"/>
      <c r="CS159" s="77"/>
      <c r="CT159" s="77"/>
      <c r="CU159" s="77"/>
      <c r="CV159" s="77"/>
      <c r="CW159" s="77"/>
      <c r="CX159" s="77"/>
      <c r="CY159" s="77"/>
      <c r="CZ159" s="77"/>
      <c r="DA159" s="77"/>
      <c r="DB159" s="77"/>
      <c r="DC159" s="77"/>
      <c r="DD159" s="77"/>
      <c r="DE159" s="77"/>
      <c r="DF159" s="77"/>
      <c r="DG159" s="77"/>
      <c r="DH159" s="77"/>
      <c r="DI159" s="77"/>
      <c r="DJ159" s="77"/>
      <c r="DK159" s="77"/>
      <c r="DL159" s="77"/>
      <c r="DM159" s="77"/>
      <c r="DN159" s="77"/>
      <c r="DO159" s="77"/>
      <c r="DP159" s="77"/>
      <c r="DQ159" s="77"/>
      <c r="DR159" s="77"/>
      <c r="DS159" s="77"/>
      <c r="DT159" s="77"/>
      <c r="DU159" s="77"/>
      <c r="DV159" s="77"/>
      <c r="DW159" s="77"/>
      <c r="DX159" s="77"/>
      <c r="DY159" s="77"/>
      <c r="DZ159" s="77"/>
      <c r="EA159" s="77"/>
      <c r="EB159" s="77"/>
      <c r="EC159" s="77"/>
      <c r="ED159" s="77"/>
      <c r="EE159" s="77"/>
      <c r="EF159" s="77"/>
      <c r="EG159" s="77"/>
      <c r="EH159" s="77"/>
    </row>
    <row r="160" spans="1:138" ht="27" customHeight="1" x14ac:dyDescent="0.2">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BC160" s="77"/>
      <c r="BD160" s="77"/>
      <c r="BE160" s="77"/>
      <c r="BF160" s="77"/>
      <c r="BG160" s="77"/>
      <c r="BH160" s="77"/>
      <c r="BI160" s="77"/>
      <c r="BJ160" s="77"/>
      <c r="BK160" s="77"/>
      <c r="BL160" s="77"/>
      <c r="BM160" s="77"/>
      <c r="BN160" s="77"/>
      <c r="BO160" s="77"/>
      <c r="BP160" s="77"/>
      <c r="BQ160" s="77"/>
      <c r="BR160" s="77"/>
      <c r="BS160" s="77"/>
      <c r="BT160" s="77"/>
      <c r="BU160" s="77"/>
      <c r="BV160" s="77"/>
      <c r="BW160" s="77"/>
      <c r="BX160" s="77"/>
      <c r="BY160" s="77"/>
      <c r="BZ160" s="77"/>
      <c r="CA160" s="77"/>
      <c r="CB160" s="77"/>
      <c r="CC160" s="77"/>
      <c r="CD160" s="77"/>
      <c r="CE160" s="77"/>
      <c r="CF160" s="77"/>
      <c r="CG160" s="77"/>
      <c r="CH160" s="77"/>
      <c r="CI160" s="77"/>
      <c r="CJ160" s="77"/>
      <c r="CK160" s="77"/>
      <c r="CL160" s="77"/>
      <c r="CM160" s="77"/>
      <c r="CN160" s="77"/>
      <c r="CO160" s="77"/>
      <c r="CP160" s="77"/>
      <c r="CQ160" s="77"/>
      <c r="CR160" s="77"/>
      <c r="CS160" s="77"/>
      <c r="CT160" s="77"/>
      <c r="CU160" s="77"/>
      <c r="CV160" s="77"/>
      <c r="CW160" s="77"/>
      <c r="CX160" s="77"/>
      <c r="CY160" s="77"/>
      <c r="CZ160" s="77"/>
      <c r="DA160" s="77"/>
      <c r="DB160" s="77"/>
      <c r="DC160" s="77"/>
      <c r="DD160" s="77"/>
      <c r="DE160" s="77"/>
      <c r="DF160" s="77"/>
      <c r="DG160" s="77"/>
      <c r="DH160" s="77"/>
      <c r="DI160" s="77"/>
      <c r="DJ160" s="77"/>
      <c r="DK160" s="77"/>
      <c r="DL160" s="77"/>
      <c r="DM160" s="77"/>
      <c r="DN160" s="77"/>
      <c r="DO160" s="77"/>
      <c r="DP160" s="77"/>
      <c r="DQ160" s="77"/>
      <c r="DR160" s="77"/>
      <c r="DS160" s="77"/>
      <c r="DT160" s="77"/>
      <c r="DU160" s="77"/>
      <c r="DV160" s="77"/>
      <c r="DW160" s="77"/>
      <c r="DX160" s="77"/>
      <c r="DY160" s="77"/>
      <c r="DZ160" s="77"/>
      <c r="EA160" s="77"/>
      <c r="EB160" s="77"/>
      <c r="EC160" s="77"/>
      <c r="ED160" s="77"/>
      <c r="EE160" s="77"/>
      <c r="EF160" s="77"/>
      <c r="EG160" s="77"/>
      <c r="EH160" s="77"/>
    </row>
    <row r="161" spans="1:138" ht="27" customHeight="1" x14ac:dyDescent="0.2">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BC161" s="77"/>
      <c r="BD161" s="77"/>
      <c r="BE161" s="77"/>
      <c r="BF161" s="77"/>
      <c r="BG161" s="77"/>
      <c r="BH161" s="77"/>
      <c r="BI161" s="77"/>
      <c r="BJ161" s="77"/>
      <c r="BK161" s="77"/>
      <c r="BL161" s="77"/>
      <c r="BM161" s="77"/>
      <c r="BN161" s="77"/>
      <c r="BO161" s="77"/>
      <c r="BP161" s="77"/>
      <c r="BQ161" s="77"/>
      <c r="BR161" s="77"/>
      <c r="BS161" s="77"/>
      <c r="BT161" s="77"/>
      <c r="BU161" s="77"/>
      <c r="BV161" s="77"/>
      <c r="BW161" s="77"/>
      <c r="BX161" s="77"/>
      <c r="BY161" s="77"/>
      <c r="BZ161" s="77"/>
      <c r="CA161" s="77"/>
      <c r="CB161" s="77"/>
      <c r="CC161" s="77"/>
      <c r="CD161" s="77"/>
      <c r="CE161" s="77"/>
      <c r="CF161" s="77"/>
      <c r="CG161" s="77"/>
      <c r="CH161" s="77"/>
      <c r="CI161" s="77"/>
      <c r="CJ161" s="77"/>
      <c r="CK161" s="77"/>
      <c r="CL161" s="77"/>
      <c r="CM161" s="77"/>
      <c r="CN161" s="77"/>
      <c r="CO161" s="77"/>
      <c r="CP161" s="77"/>
      <c r="CQ161" s="77"/>
      <c r="CR161" s="77"/>
      <c r="CS161" s="77"/>
      <c r="CT161" s="77"/>
      <c r="CU161" s="77"/>
      <c r="CV161" s="77"/>
      <c r="CW161" s="77"/>
      <c r="CX161" s="77"/>
      <c r="CY161" s="77"/>
      <c r="CZ161" s="77"/>
      <c r="DA161" s="77"/>
      <c r="DB161" s="77"/>
      <c r="DC161" s="77"/>
      <c r="DD161" s="77"/>
      <c r="DE161" s="77"/>
      <c r="DF161" s="77"/>
      <c r="DG161" s="77"/>
      <c r="DH161" s="77"/>
      <c r="DI161" s="77"/>
      <c r="DJ161" s="77"/>
      <c r="DK161" s="77"/>
      <c r="DL161" s="77"/>
      <c r="DM161" s="77"/>
      <c r="DN161" s="77"/>
      <c r="DO161" s="77"/>
      <c r="DP161" s="77"/>
      <c r="DQ161" s="77"/>
      <c r="DR161" s="77"/>
      <c r="DS161" s="77"/>
      <c r="DT161" s="77"/>
      <c r="DU161" s="77"/>
      <c r="DV161" s="77"/>
      <c r="DW161" s="77"/>
      <c r="DX161" s="77"/>
      <c r="DY161" s="77"/>
      <c r="DZ161" s="77"/>
      <c r="EA161" s="77"/>
      <c r="EB161" s="77"/>
      <c r="EC161" s="77"/>
      <c r="ED161" s="77"/>
      <c r="EE161" s="77"/>
      <c r="EF161" s="77"/>
      <c r="EG161" s="77"/>
      <c r="EH161" s="77"/>
    </row>
    <row r="162" spans="1:138" ht="27" customHeight="1" x14ac:dyDescent="0.2">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BC162" s="77"/>
      <c r="BD162" s="77"/>
      <c r="BE162" s="77"/>
      <c r="BF162" s="77"/>
      <c r="BG162" s="77"/>
      <c r="BH162" s="77"/>
      <c r="BI162" s="77"/>
      <c r="BJ162" s="77"/>
      <c r="BK162" s="77"/>
      <c r="BL162" s="77"/>
      <c r="BM162" s="77"/>
      <c r="BN162" s="77"/>
      <c r="BO162" s="77"/>
      <c r="BP162" s="77"/>
      <c r="BQ162" s="77"/>
      <c r="BR162" s="77"/>
      <c r="BS162" s="77"/>
      <c r="BT162" s="77"/>
      <c r="BU162" s="77"/>
      <c r="BV162" s="77"/>
      <c r="BW162" s="77"/>
      <c r="BX162" s="77"/>
      <c r="BY162" s="77"/>
      <c r="BZ162" s="77"/>
      <c r="CA162" s="77"/>
      <c r="CB162" s="77"/>
      <c r="CC162" s="77"/>
      <c r="CD162" s="77"/>
      <c r="CE162" s="77"/>
      <c r="CF162" s="77"/>
      <c r="CG162" s="77"/>
      <c r="CH162" s="77"/>
      <c r="CI162" s="77"/>
      <c r="CJ162" s="77"/>
      <c r="CK162" s="77"/>
      <c r="CL162" s="77"/>
      <c r="CM162" s="77"/>
      <c r="CN162" s="77"/>
      <c r="CO162" s="77"/>
      <c r="CP162" s="77"/>
      <c r="CQ162" s="77"/>
      <c r="CR162" s="77"/>
      <c r="CS162" s="77"/>
      <c r="CT162" s="77"/>
      <c r="CU162" s="77"/>
      <c r="CV162" s="77"/>
      <c r="CW162" s="77"/>
      <c r="CX162" s="77"/>
      <c r="CY162" s="77"/>
      <c r="CZ162" s="77"/>
      <c r="DA162" s="77"/>
      <c r="DB162" s="77"/>
      <c r="DC162" s="77"/>
      <c r="DD162" s="77"/>
      <c r="DE162" s="77"/>
      <c r="DF162" s="77"/>
      <c r="DG162" s="77"/>
      <c r="DH162" s="77"/>
      <c r="DI162" s="77"/>
      <c r="DJ162" s="77"/>
      <c r="DK162" s="77"/>
      <c r="DL162" s="77"/>
      <c r="DM162" s="77"/>
      <c r="DN162" s="77"/>
      <c r="DO162" s="77"/>
      <c r="DP162" s="77"/>
      <c r="DQ162" s="77"/>
      <c r="DR162" s="77"/>
      <c r="DS162" s="77"/>
      <c r="DT162" s="77"/>
      <c r="DU162" s="77"/>
      <c r="DV162" s="77"/>
      <c r="DW162" s="77"/>
      <c r="DX162" s="77"/>
      <c r="DY162" s="77"/>
      <c r="DZ162" s="77"/>
      <c r="EA162" s="77"/>
      <c r="EB162" s="77"/>
      <c r="EC162" s="77"/>
      <c r="ED162" s="77"/>
      <c r="EE162" s="77"/>
      <c r="EF162" s="77"/>
      <c r="EG162" s="77"/>
      <c r="EH162" s="77"/>
    </row>
    <row r="163" spans="1:138" ht="27" customHeight="1" x14ac:dyDescent="0.2">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row>
    <row r="164" spans="1:138" ht="27" customHeight="1" x14ac:dyDescent="0.2">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row>
    <row r="165" spans="1:138" ht="27" customHeight="1" x14ac:dyDescent="0.2">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row>
    <row r="166" spans="1:138" ht="27" customHeight="1" x14ac:dyDescent="0.2">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row>
    <row r="167" spans="1:138" ht="27" customHeight="1" x14ac:dyDescent="0.2">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row>
    <row r="168" spans="1:138" ht="27" customHeight="1" x14ac:dyDescent="0.2">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row>
    <row r="169" spans="1:138" ht="27" customHeight="1" x14ac:dyDescent="0.2">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row>
    <row r="170" spans="1:138" ht="27" customHeight="1" x14ac:dyDescent="0.2">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row>
    <row r="171" spans="1:138" ht="27" customHeight="1" x14ac:dyDescent="0.2">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row>
    <row r="172" spans="1:138" ht="27" customHeight="1" x14ac:dyDescent="0.2"/>
    <row r="173" spans="1:138" ht="27" customHeight="1" x14ac:dyDescent="0.2"/>
    <row r="174" spans="1:138" ht="27" customHeight="1" x14ac:dyDescent="0.2"/>
    <row r="175" spans="1:138" ht="27" customHeight="1" x14ac:dyDescent="0.2"/>
    <row r="176" spans="1:138" ht="27" customHeight="1" x14ac:dyDescent="0.2"/>
    <row r="177" spans="1:46" ht="27" customHeight="1" x14ac:dyDescent="0.2">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row>
    <row r="178" spans="1:46" ht="27" customHeight="1" x14ac:dyDescent="0.2">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row>
    <row r="179" spans="1:46" ht="27" customHeight="1" x14ac:dyDescent="0.2">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row>
    <row r="180" spans="1:46" ht="27" customHeight="1" x14ac:dyDescent="0.2">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row>
    <row r="181" spans="1:46" ht="27" customHeight="1" x14ac:dyDescent="0.2">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row>
    <row r="182" spans="1:46" ht="27" customHeight="1" x14ac:dyDescent="0.2">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row>
    <row r="183" spans="1:46" ht="27" customHeight="1" x14ac:dyDescent="0.2">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row>
    <row r="184" spans="1:46" ht="27" customHeight="1" x14ac:dyDescent="0.2">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row>
    <row r="185" spans="1:46" ht="27" customHeight="1" x14ac:dyDescent="0.2">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row>
    <row r="186" spans="1:46" ht="27" customHeight="1" x14ac:dyDescent="0.2">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row>
    <row r="187" spans="1:46" ht="27" customHeight="1" x14ac:dyDescent="0.2">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row>
    <row r="188" spans="1:46" ht="27" customHeight="1" x14ac:dyDescent="0.2">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row>
    <row r="189" spans="1:46" ht="27" customHeight="1" x14ac:dyDescent="0.2">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row>
    <row r="190" spans="1:46" ht="27" customHeight="1" x14ac:dyDescent="0.2">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row>
    <row r="191" spans="1:46" ht="27" customHeight="1" x14ac:dyDescent="0.2">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row>
    <row r="192" spans="1:46" ht="27" customHeight="1" x14ac:dyDescent="0.2">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row>
    <row r="193" spans="1:46" ht="27" customHeight="1" x14ac:dyDescent="0.2">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row>
    <row r="194" spans="1:46" ht="27" customHeight="1" x14ac:dyDescent="0.2">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row>
    <row r="195" spans="1:46" ht="27" customHeight="1" x14ac:dyDescent="0.2">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row>
    <row r="196" spans="1:46" ht="27" customHeight="1" x14ac:dyDescent="0.2">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row>
    <row r="197" spans="1:46" ht="27" customHeight="1" x14ac:dyDescent="0.2">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row>
    <row r="198" spans="1:46" ht="27" customHeight="1" x14ac:dyDescent="0.2">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row>
    <row r="199" spans="1:46" ht="27" customHeight="1" x14ac:dyDescent="0.2">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row>
    <row r="200" spans="1:46" ht="27" customHeight="1" x14ac:dyDescent="0.2">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row>
    <row r="201" spans="1:46" ht="27" customHeight="1" x14ac:dyDescent="0.2">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c r="AN201" s="28"/>
      <c r="AO201" s="28"/>
      <c r="AP201" s="28"/>
      <c r="AQ201" s="28"/>
      <c r="AR201" s="28"/>
      <c r="AS201" s="28"/>
      <c r="AT201" s="28"/>
    </row>
    <row r="202" spans="1:46" ht="27" customHeight="1" x14ac:dyDescent="0.2">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c r="AJ202" s="28"/>
      <c r="AK202" s="28"/>
      <c r="AL202" s="28"/>
      <c r="AM202" s="28"/>
      <c r="AN202" s="28"/>
      <c r="AO202" s="28"/>
      <c r="AP202" s="28"/>
      <c r="AQ202" s="28"/>
      <c r="AR202" s="28"/>
      <c r="AS202" s="28"/>
      <c r="AT202" s="28"/>
    </row>
    <row r="203" spans="1:46" ht="27" customHeight="1" x14ac:dyDescent="0.2">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c r="AI203" s="28"/>
      <c r="AJ203" s="28"/>
      <c r="AK203" s="28"/>
      <c r="AL203" s="28"/>
      <c r="AM203" s="28"/>
      <c r="AN203" s="28"/>
      <c r="AO203" s="28"/>
      <c r="AP203" s="28"/>
      <c r="AQ203" s="28"/>
      <c r="AR203" s="28"/>
      <c r="AS203" s="28"/>
      <c r="AT203" s="28"/>
    </row>
    <row r="204" spans="1:46" ht="27" customHeight="1" x14ac:dyDescent="0.2">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c r="AN204" s="28"/>
      <c r="AO204" s="28"/>
      <c r="AP204" s="28"/>
      <c r="AQ204" s="28"/>
      <c r="AR204" s="28"/>
      <c r="AS204" s="28"/>
      <c r="AT204" s="28"/>
    </row>
    <row r="205" spans="1:46" ht="27" customHeight="1" x14ac:dyDescent="0.2">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8"/>
      <c r="AJ205" s="28"/>
      <c r="AK205" s="28"/>
      <c r="AL205" s="28"/>
      <c r="AM205" s="28"/>
      <c r="AN205" s="28"/>
      <c r="AO205" s="28"/>
      <c r="AP205" s="28"/>
      <c r="AQ205" s="28"/>
      <c r="AR205" s="28"/>
      <c r="AS205" s="28"/>
      <c r="AT205" s="28"/>
    </row>
    <row r="206" spans="1:46" ht="27" customHeight="1" x14ac:dyDescent="0.2">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c r="AJ206" s="28"/>
      <c r="AK206" s="28"/>
      <c r="AL206" s="28"/>
      <c r="AM206" s="28"/>
      <c r="AN206" s="28"/>
      <c r="AO206" s="28"/>
      <c r="AP206" s="28"/>
      <c r="AQ206" s="28"/>
      <c r="AR206" s="28"/>
      <c r="AS206" s="28"/>
      <c r="AT206" s="28"/>
    </row>
    <row r="207" spans="1:46" ht="27" customHeight="1" x14ac:dyDescent="0.2">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c r="AK207" s="28"/>
      <c r="AL207" s="28"/>
      <c r="AM207" s="28"/>
      <c r="AN207" s="28"/>
      <c r="AO207" s="28"/>
      <c r="AP207" s="28"/>
      <c r="AQ207" s="28"/>
      <c r="AR207" s="28"/>
      <c r="AS207" s="28"/>
      <c r="AT207" s="28"/>
    </row>
    <row r="208" spans="1:46" ht="27" customHeight="1" x14ac:dyDescent="0.2">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row>
    <row r="209" spans="1:46" ht="27" customHeight="1" x14ac:dyDescent="0.2">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c r="AJ209" s="28"/>
      <c r="AK209" s="28"/>
      <c r="AL209" s="28"/>
      <c r="AM209" s="28"/>
      <c r="AN209" s="28"/>
      <c r="AO209" s="28"/>
      <c r="AP209" s="28"/>
      <c r="AQ209" s="28"/>
      <c r="AR209" s="28"/>
      <c r="AS209" s="28"/>
      <c r="AT209" s="28"/>
    </row>
    <row r="210" spans="1:46" ht="27" customHeight="1" x14ac:dyDescent="0.2">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row>
    <row r="211" spans="1:46" ht="27" customHeight="1" x14ac:dyDescent="0.2">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c r="AJ211" s="28"/>
      <c r="AK211" s="28"/>
      <c r="AL211" s="28"/>
      <c r="AM211" s="28"/>
      <c r="AN211" s="28"/>
      <c r="AO211" s="28"/>
      <c r="AP211" s="28"/>
      <c r="AQ211" s="28"/>
      <c r="AR211" s="28"/>
      <c r="AS211" s="28"/>
      <c r="AT211" s="28"/>
    </row>
    <row r="212" spans="1:46" ht="27" customHeight="1" x14ac:dyDescent="0.2">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c r="AP212" s="28"/>
      <c r="AQ212" s="28"/>
      <c r="AR212" s="28"/>
      <c r="AS212" s="28"/>
      <c r="AT212" s="28"/>
    </row>
    <row r="213" spans="1:46" ht="27" customHeight="1" x14ac:dyDescent="0.2">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c r="AI213" s="28"/>
      <c r="AJ213" s="28"/>
      <c r="AK213" s="28"/>
      <c r="AL213" s="28"/>
      <c r="AM213" s="28"/>
      <c r="AN213" s="28"/>
      <c r="AO213" s="28"/>
      <c r="AP213" s="28"/>
      <c r="AQ213" s="28"/>
      <c r="AR213" s="28"/>
      <c r="AS213" s="28"/>
      <c r="AT213" s="28"/>
    </row>
    <row r="214" spans="1:46" ht="27" customHeight="1" x14ac:dyDescent="0.2">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c r="AJ214" s="28"/>
      <c r="AK214" s="28"/>
      <c r="AL214" s="28"/>
      <c r="AM214" s="28"/>
      <c r="AN214" s="28"/>
      <c r="AO214" s="28"/>
      <c r="AP214" s="28"/>
      <c r="AQ214" s="28"/>
      <c r="AR214" s="28"/>
      <c r="AS214" s="28"/>
      <c r="AT214" s="28"/>
    </row>
    <row r="215" spans="1:46" ht="27" customHeight="1" x14ac:dyDescent="0.2">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8"/>
      <c r="AJ215" s="28"/>
      <c r="AK215" s="28"/>
      <c r="AL215" s="28"/>
      <c r="AM215" s="28"/>
      <c r="AN215" s="28"/>
      <c r="AO215" s="28"/>
      <c r="AP215" s="28"/>
      <c r="AQ215" s="28"/>
      <c r="AR215" s="28"/>
      <c r="AS215" s="28"/>
      <c r="AT215" s="28"/>
    </row>
    <row r="216" spans="1:46" ht="27" customHeight="1" x14ac:dyDescent="0.2">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c r="AJ216" s="28"/>
      <c r="AK216" s="28"/>
      <c r="AL216" s="28"/>
      <c r="AM216" s="28"/>
      <c r="AN216" s="28"/>
      <c r="AO216" s="28"/>
      <c r="AP216" s="28"/>
      <c r="AQ216" s="28"/>
      <c r="AR216" s="28"/>
      <c r="AS216" s="28"/>
      <c r="AT216" s="28"/>
    </row>
    <row r="217" spans="1:46" ht="27" customHeight="1" x14ac:dyDescent="0.2">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row>
    <row r="218" spans="1:46" ht="27" customHeight="1" x14ac:dyDescent="0.2">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c r="AJ218" s="28"/>
      <c r="AK218" s="28"/>
      <c r="AL218" s="28"/>
      <c r="AM218" s="28"/>
      <c r="AN218" s="28"/>
      <c r="AO218" s="28"/>
      <c r="AP218" s="28"/>
      <c r="AQ218" s="28"/>
      <c r="AR218" s="28"/>
      <c r="AS218" s="28"/>
      <c r="AT218" s="28"/>
    </row>
    <row r="219" spans="1:46" ht="27" customHeight="1" x14ac:dyDescent="0.2">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row>
    <row r="220" spans="1:46" ht="27" customHeight="1" x14ac:dyDescent="0.2">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c r="AJ220" s="28"/>
      <c r="AK220" s="28"/>
      <c r="AL220" s="28"/>
      <c r="AM220" s="28"/>
      <c r="AN220" s="28"/>
      <c r="AO220" s="28"/>
      <c r="AP220" s="28"/>
      <c r="AQ220" s="28"/>
      <c r="AR220" s="28"/>
      <c r="AS220" s="28"/>
      <c r="AT220" s="28"/>
    </row>
    <row r="221" spans="1:46" ht="27" customHeight="1" x14ac:dyDescent="0.2">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c r="AJ221" s="28"/>
      <c r="AK221" s="28"/>
      <c r="AL221" s="28"/>
      <c r="AM221" s="28"/>
      <c r="AN221" s="28"/>
      <c r="AO221" s="28"/>
      <c r="AP221" s="28"/>
      <c r="AQ221" s="28"/>
      <c r="AR221" s="28"/>
      <c r="AS221" s="28"/>
      <c r="AT221" s="28"/>
    </row>
    <row r="222" spans="1:46" ht="27" customHeight="1" x14ac:dyDescent="0.2">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row>
    <row r="223" spans="1:46" ht="27" customHeight="1" x14ac:dyDescent="0.2">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c r="AJ223" s="28"/>
      <c r="AK223" s="28"/>
      <c r="AL223" s="28"/>
      <c r="AM223" s="28"/>
      <c r="AN223" s="28"/>
      <c r="AO223" s="28"/>
      <c r="AP223" s="28"/>
      <c r="AQ223" s="28"/>
      <c r="AR223" s="28"/>
      <c r="AS223" s="28"/>
      <c r="AT223" s="28"/>
    </row>
    <row r="224" spans="1:46" ht="27" customHeight="1" x14ac:dyDescent="0.2">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c r="AJ224" s="28"/>
      <c r="AK224" s="28"/>
      <c r="AL224" s="28"/>
      <c r="AM224" s="28"/>
      <c r="AN224" s="28"/>
      <c r="AO224" s="28"/>
      <c r="AP224" s="28"/>
      <c r="AQ224" s="28"/>
      <c r="AR224" s="28"/>
      <c r="AS224" s="28"/>
      <c r="AT224" s="28"/>
    </row>
    <row r="225" spans="1:46" ht="27" customHeight="1" x14ac:dyDescent="0.2">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c r="AI225" s="28"/>
      <c r="AJ225" s="28"/>
      <c r="AK225" s="28"/>
      <c r="AL225" s="28"/>
      <c r="AM225" s="28"/>
      <c r="AN225" s="28"/>
      <c r="AO225" s="28"/>
      <c r="AP225" s="28"/>
      <c r="AQ225" s="28"/>
      <c r="AR225" s="28"/>
      <c r="AS225" s="28"/>
      <c r="AT225" s="28"/>
    </row>
    <row r="226" spans="1:46" ht="27" customHeight="1" x14ac:dyDescent="0.2">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row>
    <row r="227" spans="1:46" ht="27" customHeight="1" x14ac:dyDescent="0.2">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c r="AJ227" s="28"/>
      <c r="AK227" s="28"/>
      <c r="AL227" s="28"/>
      <c r="AM227" s="28"/>
      <c r="AN227" s="28"/>
      <c r="AO227" s="28"/>
      <c r="AP227" s="28"/>
      <c r="AQ227" s="28"/>
      <c r="AR227" s="28"/>
      <c r="AS227" s="28"/>
      <c r="AT227" s="28"/>
    </row>
    <row r="228" spans="1:46" ht="27" customHeight="1" x14ac:dyDescent="0.2">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c r="AP228" s="28"/>
      <c r="AQ228" s="28"/>
      <c r="AR228" s="28"/>
      <c r="AS228" s="28"/>
      <c r="AT228" s="28"/>
    </row>
    <row r="229" spans="1:46" ht="27" customHeight="1" x14ac:dyDescent="0.2">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c r="AI229" s="28"/>
      <c r="AJ229" s="28"/>
      <c r="AK229" s="28"/>
      <c r="AL229" s="28"/>
      <c r="AM229" s="28"/>
      <c r="AN229" s="28"/>
      <c r="AO229" s="28"/>
      <c r="AP229" s="28"/>
      <c r="AQ229" s="28"/>
      <c r="AR229" s="28"/>
      <c r="AS229" s="28"/>
      <c r="AT229" s="28"/>
    </row>
    <row r="230" spans="1:46" ht="27" customHeight="1" x14ac:dyDescent="0.2">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c r="AJ230" s="28"/>
      <c r="AK230" s="28"/>
      <c r="AL230" s="28"/>
      <c r="AM230" s="28"/>
      <c r="AN230" s="28"/>
      <c r="AO230" s="28"/>
      <c r="AP230" s="28"/>
      <c r="AQ230" s="28"/>
      <c r="AR230" s="28"/>
      <c r="AS230" s="28"/>
      <c r="AT230" s="28"/>
    </row>
    <row r="231" spans="1:46" ht="27" customHeight="1" x14ac:dyDescent="0.2">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c r="AI231" s="28"/>
      <c r="AJ231" s="28"/>
      <c r="AK231" s="28"/>
      <c r="AL231" s="28"/>
      <c r="AM231" s="28"/>
      <c r="AN231" s="28"/>
      <c r="AO231" s="28"/>
      <c r="AP231" s="28"/>
      <c r="AQ231" s="28"/>
      <c r="AR231" s="28"/>
      <c r="AS231" s="28"/>
      <c r="AT231" s="28"/>
    </row>
    <row r="232" spans="1:46" ht="27" customHeight="1" x14ac:dyDescent="0.2">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c r="AJ232" s="28"/>
      <c r="AK232" s="28"/>
      <c r="AL232" s="28"/>
      <c r="AM232" s="28"/>
      <c r="AN232" s="28"/>
      <c r="AO232" s="28"/>
      <c r="AP232" s="28"/>
      <c r="AQ232" s="28"/>
      <c r="AR232" s="28"/>
      <c r="AS232" s="28"/>
      <c r="AT232" s="28"/>
    </row>
    <row r="233" spans="1:46" ht="27" customHeight="1" x14ac:dyDescent="0.2">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c r="AG233" s="28"/>
      <c r="AH233" s="28"/>
      <c r="AI233" s="28"/>
      <c r="AJ233" s="28"/>
      <c r="AK233" s="28"/>
      <c r="AL233" s="28"/>
      <c r="AM233" s="28"/>
      <c r="AN233" s="28"/>
      <c r="AO233" s="28"/>
      <c r="AP233" s="28"/>
      <c r="AQ233" s="28"/>
      <c r="AR233" s="28"/>
      <c r="AS233" s="28"/>
      <c r="AT233" s="28"/>
    </row>
    <row r="234" spans="1:46" ht="27" customHeight="1" x14ac:dyDescent="0.2">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c r="AI234" s="28"/>
      <c r="AJ234" s="28"/>
      <c r="AK234" s="28"/>
      <c r="AL234" s="28"/>
      <c r="AM234" s="28"/>
      <c r="AN234" s="28"/>
      <c r="AO234" s="28"/>
      <c r="AP234" s="28"/>
      <c r="AQ234" s="28"/>
      <c r="AR234" s="28"/>
      <c r="AS234" s="28"/>
      <c r="AT234" s="28"/>
    </row>
    <row r="235" spans="1:46" ht="27" customHeight="1" x14ac:dyDescent="0.2">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c r="AT235" s="28"/>
    </row>
    <row r="236" spans="1:46" ht="27" customHeight="1" x14ac:dyDescent="0.2">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row>
    <row r="237" spans="1:46" ht="27" customHeight="1" x14ac:dyDescent="0.2">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row>
    <row r="238" spans="1:46" ht="27" customHeight="1" x14ac:dyDescent="0.2">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row>
    <row r="239" spans="1:46" ht="27" customHeight="1" x14ac:dyDescent="0.2">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row>
    <row r="240" spans="1:46" ht="27" customHeight="1" x14ac:dyDescent="0.2">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row>
    <row r="241" spans="1:46" ht="27" customHeight="1" x14ac:dyDescent="0.2">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row>
    <row r="242" spans="1:46" ht="27" customHeight="1" x14ac:dyDescent="0.2">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row>
    <row r="243" spans="1:46" ht="27" customHeight="1" x14ac:dyDescent="0.2">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row>
    <row r="244" spans="1:46" ht="27" customHeight="1" x14ac:dyDescent="0.2">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row>
    <row r="245" spans="1:46" ht="27" customHeight="1" x14ac:dyDescent="0.2">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row>
    <row r="246" spans="1:46" ht="27" customHeight="1" x14ac:dyDescent="0.2">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row>
    <row r="247" spans="1:46" ht="27" customHeight="1" x14ac:dyDescent="0.2">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row>
    <row r="248" spans="1:46" ht="27" customHeight="1" x14ac:dyDescent="0.2">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row>
    <row r="249" spans="1:46" ht="27" customHeight="1" x14ac:dyDescent="0.2">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row>
    <row r="250" spans="1:46" ht="27" customHeight="1" x14ac:dyDescent="0.2">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row>
    <row r="251" spans="1:46" ht="27" customHeight="1" x14ac:dyDescent="0.2">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row>
    <row r="252" spans="1:46" ht="27" customHeight="1" x14ac:dyDescent="0.2">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row>
    <row r="253" spans="1:46" ht="27" customHeight="1" x14ac:dyDescent="0.2">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row>
    <row r="254" spans="1:46" ht="27" customHeight="1" x14ac:dyDescent="0.2">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row>
    <row r="255" spans="1:46" ht="27" customHeight="1" x14ac:dyDescent="0.2">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row>
    <row r="256" spans="1:46" ht="27" customHeight="1" x14ac:dyDescent="0.2">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row>
    <row r="257" spans="1:46" ht="27" customHeight="1" x14ac:dyDescent="0.2">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row>
    <row r="258" spans="1:46" ht="27" customHeight="1" x14ac:dyDescent="0.2">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row>
    <row r="259" spans="1:46" ht="27" customHeight="1" x14ac:dyDescent="0.2">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row>
    <row r="260" spans="1:46" ht="27" customHeight="1" x14ac:dyDescent="0.2">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row>
    <row r="261" spans="1:46" ht="27" customHeight="1" x14ac:dyDescent="0.2">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row>
    <row r="262" spans="1:46" ht="27" customHeight="1" x14ac:dyDescent="0.2">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row>
    <row r="263" spans="1:46" ht="27" customHeight="1" x14ac:dyDescent="0.2">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row>
    <row r="264" spans="1:46" ht="27" customHeight="1" x14ac:dyDescent="0.2">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row>
    <row r="265" spans="1:46" ht="27" customHeight="1" x14ac:dyDescent="0.2">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row>
    <row r="266" spans="1:46" ht="27" customHeight="1" x14ac:dyDescent="0.2">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row>
    <row r="267" spans="1:46" ht="27" customHeight="1" x14ac:dyDescent="0.2">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row>
    <row r="268" spans="1:46" ht="27" customHeight="1" x14ac:dyDescent="0.2">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row>
    <row r="269" spans="1:46" ht="27" customHeight="1" x14ac:dyDescent="0.2"/>
  </sheetData>
  <pageMargins left="0.75" right="0.75" top="1" bottom="1" header="0.5" footer="0.5"/>
  <pageSetup orientation="portrait" horizontalDpi="4294967292" verticalDpi="4294967292"/>
  <colBreaks count="2" manualBreakCount="2">
    <brk id="6" max="1048575" man="1"/>
    <brk id="13" max="1048575" man="1"/>
  </colBreaks>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M267"/>
  <sheetViews>
    <sheetView tabSelected="1" zoomScale="70" zoomScaleNormal="70" zoomScalePageLayoutView="80" workbookViewId="0">
      <selection activeCell="C6" sqref="C6"/>
    </sheetView>
  </sheetViews>
  <sheetFormatPr defaultColWidth="11" defaultRowHeight="12.75" x14ac:dyDescent="0.2"/>
  <cols>
    <col min="1" max="2" width="6.125" customWidth="1"/>
    <col min="3" max="3" width="65" customWidth="1"/>
    <col min="4" max="4" width="22.5" customWidth="1"/>
    <col min="5" max="5" width="26.125" bestFit="1" customWidth="1"/>
    <col min="6" max="7" width="22.5" customWidth="1"/>
    <col min="8" max="8" width="9.5" customWidth="1"/>
    <col min="9" max="9" width="53.125" customWidth="1"/>
    <col min="10" max="10" width="18.5" customWidth="1"/>
    <col min="11" max="11" width="25.5" customWidth="1"/>
    <col min="12" max="12" width="25.75" customWidth="1"/>
    <col min="13" max="13" width="6.125" customWidth="1"/>
    <col min="14" max="14" width="65" customWidth="1"/>
    <col min="15" max="17" width="22.5" customWidth="1"/>
    <col min="18" max="28" width="11" customWidth="1"/>
    <col min="29" max="29" width="6.125" customWidth="1"/>
    <col min="30" max="30" width="65" customWidth="1"/>
    <col min="31" max="36" width="22.5" customWidth="1"/>
  </cols>
  <sheetData>
    <row r="1" spans="1:143" ht="15" x14ac:dyDescent="0.2">
      <c r="A1" s="1"/>
      <c r="B1" s="1"/>
      <c r="C1" s="1"/>
      <c r="D1" s="1"/>
      <c r="E1" s="1"/>
      <c r="F1" s="2"/>
      <c r="G1" s="3"/>
      <c r="H1" s="3"/>
      <c r="I1" s="3"/>
      <c r="J1" s="3"/>
      <c r="K1" s="3"/>
      <c r="L1" s="3"/>
      <c r="M1" s="3"/>
      <c r="N1" s="3"/>
      <c r="O1" s="3"/>
      <c r="P1" s="3"/>
      <c r="Q1" s="3"/>
      <c r="R1" s="3"/>
      <c r="S1" s="3"/>
      <c r="T1" s="3"/>
      <c r="U1" s="3"/>
      <c r="V1" s="3"/>
      <c r="W1" s="3"/>
      <c r="X1" s="1"/>
      <c r="Y1" s="1"/>
      <c r="Z1" s="1"/>
      <c r="AA1" s="4"/>
      <c r="AB1" s="4"/>
      <c r="AC1" s="4"/>
      <c r="AD1" s="4"/>
      <c r="AE1" s="4"/>
      <c r="AF1" s="4"/>
      <c r="AG1" s="4"/>
      <c r="AH1" s="4"/>
      <c r="AI1" s="4"/>
      <c r="AJ1" s="4"/>
      <c r="AK1" s="4"/>
      <c r="AL1" s="4"/>
      <c r="AM1" s="4"/>
      <c r="AN1" s="4"/>
      <c r="AO1" s="4"/>
      <c r="AP1" s="4"/>
      <c r="AQ1" s="4"/>
      <c r="AR1" s="4"/>
      <c r="AS1" s="4"/>
      <c r="AT1" s="4"/>
      <c r="AU1" s="4"/>
      <c r="AV1" s="4"/>
      <c r="AW1" s="4"/>
      <c r="AX1" s="4"/>
      <c r="AY1" s="4"/>
      <c r="AZ1" s="4"/>
      <c r="BA1" s="4"/>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row>
    <row r="2" spans="1:143" ht="15" x14ac:dyDescent="0.2">
      <c r="A2" s="3"/>
      <c r="B2" s="3"/>
      <c r="C2" s="3"/>
      <c r="D2" s="3"/>
      <c r="E2" s="3"/>
      <c r="F2" s="2"/>
      <c r="G2" s="3"/>
      <c r="H2" s="3"/>
      <c r="I2" s="3"/>
      <c r="J2" s="3"/>
      <c r="K2" s="3"/>
      <c r="L2" s="3"/>
      <c r="M2" s="3"/>
      <c r="N2" s="3"/>
      <c r="O2" s="3"/>
      <c r="P2" s="3"/>
      <c r="Q2" s="3"/>
      <c r="R2" s="3"/>
      <c r="S2" s="3"/>
      <c r="T2" s="3"/>
      <c r="U2" s="3"/>
      <c r="V2" s="3"/>
      <c r="W2" s="3"/>
      <c r="X2" s="3"/>
      <c r="Y2" s="3"/>
      <c r="Z2" s="3"/>
      <c r="AA2" s="4"/>
      <c r="AB2" s="4"/>
      <c r="AC2" s="4"/>
      <c r="AD2" s="4"/>
      <c r="AE2" s="4"/>
      <c r="AF2" s="4"/>
      <c r="AG2" s="4"/>
      <c r="AH2" s="4"/>
      <c r="AI2" s="4"/>
      <c r="AJ2" s="4"/>
      <c r="AK2" s="4"/>
      <c r="AL2" s="4"/>
      <c r="AM2" s="4"/>
      <c r="AN2" s="4"/>
      <c r="AO2" s="4"/>
      <c r="AP2" s="4"/>
      <c r="AQ2" s="4"/>
      <c r="AR2" s="4"/>
      <c r="AS2" s="4"/>
      <c r="AT2" s="4"/>
      <c r="AU2" s="4"/>
      <c r="AV2" s="4"/>
      <c r="AW2" s="4"/>
      <c r="AX2" s="4"/>
      <c r="AY2" s="4"/>
      <c r="AZ2" s="4"/>
      <c r="BA2" s="4"/>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row>
    <row r="3" spans="1:143" ht="15" x14ac:dyDescent="0.2">
      <c r="A3" s="3"/>
      <c r="B3" s="3"/>
      <c r="C3" s="3"/>
      <c r="D3" s="3"/>
      <c r="E3" s="3"/>
      <c r="F3" s="2"/>
      <c r="G3" s="3"/>
      <c r="H3" s="3"/>
      <c r="I3" s="3"/>
      <c r="J3" s="3"/>
      <c r="K3" s="3"/>
      <c r="L3" s="3"/>
      <c r="M3" s="3"/>
      <c r="N3" s="3"/>
      <c r="O3" s="3"/>
      <c r="P3" s="3"/>
      <c r="Q3" s="3"/>
      <c r="R3" s="3"/>
      <c r="S3" s="3"/>
      <c r="T3" s="3"/>
      <c r="U3" s="3"/>
      <c r="V3" s="3"/>
      <c r="W3" s="3"/>
      <c r="X3" s="3"/>
      <c r="Y3" s="3"/>
      <c r="Z3" s="3"/>
      <c r="AA3" s="4"/>
      <c r="AB3" s="4"/>
      <c r="AC3" s="4"/>
      <c r="AD3" s="4"/>
      <c r="AE3" s="4"/>
      <c r="AF3" s="4"/>
      <c r="AG3" s="4"/>
      <c r="AH3" s="4"/>
      <c r="AI3" s="4"/>
      <c r="AJ3" s="4"/>
      <c r="AK3" s="4"/>
      <c r="AL3" s="4"/>
      <c r="AM3" s="4"/>
      <c r="AN3" s="4"/>
      <c r="AO3" s="4"/>
      <c r="AP3" s="4"/>
      <c r="AQ3" s="4"/>
      <c r="AR3" s="4"/>
      <c r="AS3" s="4"/>
      <c r="AT3" s="4"/>
      <c r="AU3" s="4"/>
      <c r="AV3" s="4"/>
      <c r="AW3" s="4"/>
      <c r="AX3" s="4"/>
      <c r="AY3" s="4"/>
      <c r="AZ3" s="4"/>
      <c r="BA3" s="4"/>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row>
    <row r="4" spans="1:143" ht="15" x14ac:dyDescent="0.2">
      <c r="A4" s="3"/>
      <c r="B4" s="3"/>
      <c r="C4" s="3"/>
      <c r="D4" s="3"/>
      <c r="E4" s="3"/>
      <c r="F4" s="3"/>
      <c r="G4" s="3"/>
      <c r="H4" s="3"/>
      <c r="I4" s="3"/>
      <c r="J4" s="3"/>
      <c r="K4" s="3"/>
      <c r="L4" s="3"/>
      <c r="M4" s="3"/>
      <c r="N4" s="3"/>
      <c r="O4" s="3"/>
      <c r="P4" s="3"/>
      <c r="Q4" s="3"/>
      <c r="R4" s="3"/>
      <c r="S4" s="3"/>
      <c r="T4" s="3"/>
      <c r="U4" s="3"/>
      <c r="V4" s="3"/>
      <c r="W4" s="3"/>
      <c r="X4" s="3"/>
      <c r="Y4" s="3"/>
      <c r="Z4" s="3"/>
      <c r="AA4" s="4"/>
      <c r="AB4" s="4"/>
      <c r="AC4" s="4"/>
      <c r="AD4" s="4"/>
      <c r="AE4" s="4"/>
      <c r="AF4" s="4"/>
      <c r="AG4" s="4"/>
      <c r="AH4" s="4"/>
      <c r="AI4" s="4"/>
      <c r="AJ4" s="4"/>
      <c r="AK4" s="4"/>
      <c r="AL4" s="4"/>
      <c r="AM4" s="4"/>
      <c r="AN4" s="4"/>
      <c r="AO4" s="4"/>
      <c r="AP4" s="4"/>
      <c r="AQ4" s="4"/>
      <c r="AR4" s="4"/>
      <c r="AS4" s="4"/>
      <c r="AT4" s="4"/>
      <c r="AU4" s="4"/>
      <c r="AV4" s="4"/>
      <c r="AW4" s="4"/>
      <c r="AX4" s="4"/>
      <c r="AY4" s="4"/>
      <c r="AZ4" s="4"/>
      <c r="BA4" s="4"/>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row>
    <row r="5" spans="1:143" ht="15" x14ac:dyDescent="0.2">
      <c r="A5" s="3"/>
      <c r="C5" s="3"/>
      <c r="D5" s="3"/>
      <c r="F5" s="3"/>
      <c r="G5" s="3"/>
      <c r="H5" s="3"/>
      <c r="I5" s="3"/>
      <c r="J5" s="3"/>
      <c r="K5" s="3"/>
      <c r="L5" s="3"/>
      <c r="M5" s="3"/>
      <c r="N5" s="3"/>
      <c r="O5" s="3"/>
      <c r="P5" s="3"/>
      <c r="Q5" s="3"/>
      <c r="R5" s="3"/>
      <c r="S5" s="3"/>
      <c r="T5" s="3"/>
      <c r="U5" s="3"/>
      <c r="V5" s="3"/>
      <c r="W5" s="3"/>
      <c r="X5" s="3"/>
      <c r="Y5" s="3"/>
      <c r="Z5" s="3"/>
      <c r="AA5" s="4"/>
      <c r="AB5" s="4"/>
      <c r="AC5" s="4"/>
      <c r="AD5" s="4"/>
      <c r="AE5" s="4"/>
      <c r="AF5" s="4"/>
      <c r="AG5" s="4"/>
      <c r="AH5" s="4"/>
      <c r="AI5" s="4"/>
      <c r="AJ5" s="4"/>
      <c r="AK5" s="4"/>
      <c r="AL5" s="4"/>
      <c r="AM5" s="4"/>
      <c r="AN5" s="4"/>
      <c r="AO5" s="4"/>
      <c r="AP5" s="4"/>
      <c r="AQ5" s="4"/>
      <c r="AR5" s="4"/>
      <c r="AS5" s="4"/>
      <c r="AT5" s="4"/>
      <c r="AU5" s="4"/>
      <c r="AV5" s="4"/>
      <c r="AW5" s="4"/>
      <c r="AX5" s="4"/>
      <c r="AY5" s="4"/>
      <c r="AZ5" s="4"/>
      <c r="BA5" s="4"/>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row>
    <row r="6" spans="1:143" ht="36" customHeight="1" x14ac:dyDescent="0.2">
      <c r="A6" s="6"/>
      <c r="B6" s="267" t="s">
        <v>350</v>
      </c>
      <c r="D6" s="8"/>
      <c r="E6" s="8"/>
      <c r="F6" s="8"/>
      <c r="G6" s="8"/>
      <c r="H6" s="8"/>
      <c r="I6" s="8"/>
      <c r="J6" s="8"/>
      <c r="K6" s="8"/>
      <c r="L6" s="8"/>
      <c r="M6" s="8"/>
      <c r="N6" s="8"/>
      <c r="O6" s="8"/>
      <c r="P6" s="8"/>
      <c r="Q6" s="8"/>
      <c r="R6" s="8"/>
      <c r="S6" s="8"/>
      <c r="T6" s="8"/>
      <c r="U6" s="8"/>
      <c r="V6" s="8"/>
      <c r="W6" s="8"/>
      <c r="X6" s="8"/>
      <c r="Y6" s="8"/>
      <c r="Z6" s="8"/>
      <c r="AA6" s="4"/>
      <c r="AB6" s="4"/>
      <c r="AC6" s="4"/>
      <c r="AD6" s="4"/>
      <c r="AE6" s="4"/>
      <c r="AF6" s="4"/>
      <c r="AG6" s="4"/>
      <c r="AH6" s="4"/>
      <c r="AI6" s="4"/>
      <c r="AJ6" s="4"/>
      <c r="AK6" s="4"/>
      <c r="AL6" s="4"/>
      <c r="AM6" s="4"/>
      <c r="AN6" s="4"/>
      <c r="AO6" s="4"/>
      <c r="AP6" s="4"/>
      <c r="AQ6" s="4"/>
      <c r="AR6" s="4"/>
      <c r="AS6" s="4"/>
      <c r="AT6" s="4"/>
      <c r="AU6" s="4"/>
      <c r="AV6" s="4"/>
      <c r="AW6" s="4"/>
      <c r="AX6" s="4"/>
      <c r="AY6" s="4"/>
      <c r="AZ6" s="4"/>
      <c r="BA6" s="4"/>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row>
    <row r="7" spans="1:143" ht="43.15" customHeight="1" x14ac:dyDescent="0.2">
      <c r="A7" s="9"/>
      <c r="B7" s="274" t="s">
        <v>146</v>
      </c>
      <c r="C7" s="274"/>
      <c r="D7" s="9"/>
      <c r="E7" s="9"/>
      <c r="F7" s="9"/>
      <c r="G7" s="9"/>
      <c r="H7" s="275"/>
      <c r="I7" s="275"/>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row>
    <row r="8" spans="1:143" ht="22.15" customHeight="1" x14ac:dyDescent="0.25">
      <c r="B8" s="245" t="s">
        <v>301</v>
      </c>
      <c r="C8" s="12"/>
      <c r="D8" s="12"/>
      <c r="E8" s="12"/>
      <c r="F8" s="12"/>
      <c r="G8" s="12"/>
      <c r="H8" s="12"/>
      <c r="I8" s="12"/>
      <c r="J8" s="12"/>
      <c r="K8" s="12"/>
      <c r="L8" s="12"/>
      <c r="M8" s="12"/>
      <c r="N8" s="12"/>
      <c r="O8" s="12"/>
      <c r="P8" s="12"/>
      <c r="Q8" s="12"/>
      <c r="R8" s="12"/>
      <c r="S8" s="12"/>
      <c r="T8" s="12"/>
      <c r="U8" s="12"/>
      <c r="V8" s="12"/>
      <c r="W8" s="12"/>
      <c r="X8" s="12"/>
      <c r="Y8" s="12"/>
      <c r="Z8" s="12"/>
      <c r="AA8" s="13"/>
      <c r="AB8" s="13"/>
      <c r="AC8" s="13"/>
      <c r="AD8" s="13"/>
      <c r="AE8" s="13"/>
      <c r="AF8" s="13"/>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row>
    <row r="9" spans="1:143" ht="22.15" customHeight="1" x14ac:dyDescent="0.2">
      <c r="B9" s="12" t="s">
        <v>343</v>
      </c>
      <c r="AA9" s="13"/>
      <c r="AB9" s="13"/>
      <c r="AC9" s="13"/>
      <c r="AD9" s="13"/>
      <c r="AE9" s="13"/>
      <c r="AF9" s="13"/>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row>
    <row r="10" spans="1:143" ht="42" customHeight="1" x14ac:dyDescent="0.25">
      <c r="A10" s="9"/>
      <c r="B10" s="15" t="s">
        <v>1</v>
      </c>
      <c r="C10" s="16"/>
      <c r="D10" s="16"/>
      <c r="E10" s="16"/>
      <c r="F10" s="16"/>
      <c r="G10" s="17"/>
      <c r="H10" s="18"/>
      <c r="I10" s="18"/>
      <c r="J10" s="9"/>
      <c r="K10" s="9"/>
      <c r="L10" s="9"/>
      <c r="M10" s="9"/>
      <c r="N10" s="9"/>
      <c r="O10" s="9"/>
      <c r="P10" s="9"/>
      <c r="Q10" s="9"/>
      <c r="R10" s="9"/>
      <c r="S10" s="9"/>
      <c r="T10" s="9"/>
      <c r="U10" s="9"/>
      <c r="V10" s="9"/>
      <c r="W10" s="9"/>
      <c r="X10" s="9"/>
      <c r="Y10" s="9"/>
      <c r="Z10" s="19"/>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row>
    <row r="11" spans="1:143" ht="27" customHeight="1" x14ac:dyDescent="0.25">
      <c r="A11" s="12"/>
      <c r="G11" s="12"/>
      <c r="H11" s="12"/>
      <c r="I11" s="12"/>
      <c r="J11" s="12"/>
      <c r="K11" s="12"/>
      <c r="L11" s="12"/>
      <c r="M11" s="12"/>
      <c r="N11" s="12"/>
      <c r="O11" s="12"/>
      <c r="P11" s="12"/>
      <c r="Q11" s="12"/>
      <c r="R11" s="12"/>
      <c r="S11" s="12"/>
      <c r="T11" s="12"/>
      <c r="U11" s="12"/>
      <c r="V11" s="12"/>
      <c r="W11" s="12"/>
      <c r="X11" s="12"/>
      <c r="Y11" s="12"/>
      <c r="Z11" s="14"/>
      <c r="AB11" s="13"/>
      <c r="AC11" s="13"/>
      <c r="AD11" s="13"/>
      <c r="AE11" s="13"/>
      <c r="AF11" s="13"/>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row>
    <row r="12" spans="1:143" ht="27" customHeight="1" x14ac:dyDescent="0.2">
      <c r="D12" s="21" t="s">
        <v>2</v>
      </c>
      <c r="H12" s="12"/>
      <c r="I12" s="12"/>
      <c r="J12" s="12"/>
      <c r="K12" s="12"/>
      <c r="AB12" s="13"/>
      <c r="AC12" s="13"/>
      <c r="AD12" s="13"/>
      <c r="AE12" s="13"/>
      <c r="AF12" s="13"/>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row>
    <row r="13" spans="1:143" ht="27" customHeight="1" x14ac:dyDescent="0.2">
      <c r="F13" s="22"/>
      <c r="G13" s="22"/>
      <c r="H13" s="12"/>
      <c r="I13" s="12"/>
      <c r="J13" s="12"/>
      <c r="K13" s="12"/>
      <c r="AA13" s="13"/>
      <c r="AB13" s="13"/>
      <c r="AC13" s="13"/>
      <c r="AD13" s="13"/>
      <c r="AE13" s="13"/>
      <c r="AF13" s="13"/>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row>
    <row r="14" spans="1:143" ht="27" customHeight="1" x14ac:dyDescent="0.25">
      <c r="A14" s="12"/>
      <c r="B14" s="23"/>
      <c r="C14" s="24"/>
      <c r="D14" s="25" t="s">
        <v>30</v>
      </c>
      <c r="E14" s="25" t="s">
        <v>4</v>
      </c>
      <c r="F14" s="260" t="s">
        <v>331</v>
      </c>
      <c r="G14" s="25" t="s">
        <v>323</v>
      </c>
      <c r="H14" s="12"/>
      <c r="I14" s="12"/>
      <c r="J14" s="12"/>
      <c r="K14" s="12"/>
      <c r="Q14" s="12"/>
      <c r="R14" s="12"/>
      <c r="S14" s="12"/>
      <c r="T14" s="12"/>
      <c r="U14" s="12"/>
      <c r="V14" s="12"/>
      <c r="W14" s="12"/>
      <c r="X14" s="12"/>
      <c r="Y14" s="12"/>
      <c r="Z14" s="14"/>
      <c r="AA14" s="13"/>
      <c r="AB14" s="13"/>
      <c r="AC14" s="13"/>
      <c r="AD14" s="13"/>
      <c r="AE14" s="13"/>
      <c r="AF14" s="13"/>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row>
    <row r="15" spans="1:143" ht="27" customHeight="1" x14ac:dyDescent="0.25">
      <c r="A15" s="12"/>
      <c r="B15" s="29">
        <v>1</v>
      </c>
      <c r="C15" s="30" t="s">
        <v>352</v>
      </c>
      <c r="D15" s="31">
        <v>7137000000</v>
      </c>
      <c r="E15" s="31">
        <v>926000000</v>
      </c>
      <c r="F15" s="31">
        <v>612000000</v>
      </c>
      <c r="G15" s="251">
        <v>1779000000</v>
      </c>
      <c r="H15" s="245" t="s">
        <v>317</v>
      </c>
      <c r="I15" s="12"/>
      <c r="J15" s="12"/>
      <c r="K15" s="12"/>
      <c r="Q15" s="12"/>
      <c r="R15" s="12"/>
      <c r="S15" s="12"/>
      <c r="T15" s="12"/>
      <c r="U15" s="12"/>
      <c r="V15" s="12"/>
      <c r="W15" s="12"/>
      <c r="X15" s="12"/>
      <c r="Y15" s="12"/>
      <c r="Z15" s="14"/>
      <c r="AA15" s="13"/>
      <c r="AB15" s="13"/>
      <c r="AC15" s="13"/>
      <c r="AD15" s="13"/>
      <c r="AE15" s="13"/>
      <c r="AF15" s="13"/>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row>
    <row r="16" spans="1:143" ht="27" customHeight="1" x14ac:dyDescent="0.25">
      <c r="A16" s="12"/>
      <c r="B16" s="26">
        <v>2</v>
      </c>
      <c r="C16" s="23" t="s">
        <v>5</v>
      </c>
      <c r="D16" s="27">
        <v>52</v>
      </c>
      <c r="E16" s="27">
        <v>37</v>
      </c>
      <c r="F16" s="27">
        <v>47</v>
      </c>
      <c r="G16" s="249">
        <v>32</v>
      </c>
      <c r="H16" s="245" t="s">
        <v>317</v>
      </c>
      <c r="Q16" s="12"/>
      <c r="R16" s="12"/>
      <c r="S16" s="12"/>
      <c r="T16" s="12"/>
      <c r="U16" s="12"/>
      <c r="V16" s="12"/>
      <c r="W16" s="12"/>
      <c r="X16" s="12"/>
      <c r="Y16" s="12"/>
      <c r="Z16" s="14"/>
      <c r="AA16" s="13"/>
      <c r="AB16" s="13"/>
      <c r="AC16" s="13"/>
      <c r="AD16" s="13"/>
      <c r="AE16" s="13"/>
      <c r="AF16" s="13"/>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row>
    <row r="17" spans="1:143" ht="27" customHeight="1" x14ac:dyDescent="0.25">
      <c r="A17" s="12"/>
      <c r="B17" s="26">
        <v>3</v>
      </c>
      <c r="C17" s="23" t="s">
        <v>6</v>
      </c>
      <c r="D17" s="27">
        <f>100-D16</f>
        <v>48</v>
      </c>
      <c r="E17" s="27">
        <f>100-E16</f>
        <v>63</v>
      </c>
      <c r="F17" s="27">
        <f>100-F16</f>
        <v>53</v>
      </c>
      <c r="G17" s="250">
        <v>68</v>
      </c>
      <c r="H17" s="245" t="s">
        <v>317</v>
      </c>
      <c r="Q17" s="12"/>
      <c r="R17" s="12"/>
      <c r="S17" s="12"/>
      <c r="T17" s="12"/>
      <c r="U17" s="12"/>
      <c r="V17" s="12"/>
      <c r="W17" s="12"/>
      <c r="X17" s="12"/>
      <c r="Y17" s="12"/>
      <c r="Z17" s="14"/>
      <c r="AA17" s="13"/>
      <c r="AB17" s="13"/>
      <c r="AC17" s="13"/>
      <c r="AD17" s="13"/>
      <c r="AE17" s="13"/>
      <c r="AF17" s="13"/>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row>
    <row r="18" spans="1:143" ht="27" customHeight="1" x14ac:dyDescent="0.25">
      <c r="A18" s="12"/>
      <c r="B18" s="29">
        <v>4</v>
      </c>
      <c r="C18" s="30" t="s">
        <v>145</v>
      </c>
      <c r="D18" s="31">
        <v>20</v>
      </c>
      <c r="E18" s="31">
        <v>39</v>
      </c>
      <c r="F18" s="31">
        <v>19</v>
      </c>
      <c r="G18" s="251">
        <v>23</v>
      </c>
      <c r="H18" s="245" t="s">
        <v>317</v>
      </c>
      <c r="Q18" s="12"/>
      <c r="R18" s="12"/>
      <c r="S18" s="12"/>
      <c r="T18" s="12"/>
      <c r="U18" s="12"/>
      <c r="V18" s="12"/>
      <c r="W18" s="12"/>
      <c r="X18" s="12"/>
      <c r="Y18" s="12"/>
      <c r="Z18" s="14"/>
      <c r="AA18" s="13"/>
      <c r="AB18" s="13"/>
      <c r="AC18" s="13"/>
      <c r="AD18" s="13"/>
      <c r="AE18" s="13"/>
      <c r="AF18" s="13"/>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row>
    <row r="19" spans="1:143" ht="27" customHeight="1" x14ac:dyDescent="0.25">
      <c r="A19" s="12"/>
      <c r="B19" s="26">
        <v>5</v>
      </c>
      <c r="C19" s="23" t="s">
        <v>144</v>
      </c>
      <c r="D19" s="27">
        <f>D15/1000*D18</f>
        <v>142740000</v>
      </c>
      <c r="E19" s="27">
        <f>E15/1000*E18</f>
        <v>36114000</v>
      </c>
      <c r="F19" s="27">
        <f>F15/1000*F18</f>
        <v>11628000</v>
      </c>
      <c r="G19" s="27">
        <f t="shared" ref="G19" si="0">G15/1000*G18</f>
        <v>40917000</v>
      </c>
      <c r="H19" s="246"/>
      <c r="Q19" s="12"/>
      <c r="R19" s="12"/>
      <c r="S19" s="12"/>
      <c r="T19" s="12"/>
      <c r="U19" s="12"/>
      <c r="V19" s="12"/>
      <c r="W19" s="12"/>
      <c r="X19" s="12"/>
      <c r="Y19" s="12"/>
      <c r="Z19" s="14"/>
      <c r="AA19" s="13"/>
      <c r="AB19" s="13"/>
      <c r="AC19" s="13"/>
      <c r="AD19" s="13"/>
      <c r="AE19" s="13"/>
      <c r="AF19" s="13"/>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row>
    <row r="20" spans="1:143" ht="27" customHeight="1" x14ac:dyDescent="0.25">
      <c r="A20" s="12"/>
      <c r="B20" s="29">
        <v>6</v>
      </c>
      <c r="C20" s="30" t="s">
        <v>115</v>
      </c>
      <c r="D20" s="31">
        <v>10.8</v>
      </c>
      <c r="E20" s="31">
        <v>10.45</v>
      </c>
      <c r="F20" s="31">
        <v>2.5499999999999998</v>
      </c>
      <c r="G20" s="31">
        <v>2.5499999999999998</v>
      </c>
      <c r="H20" s="246" t="s">
        <v>319</v>
      </c>
      <c r="Q20" s="12"/>
      <c r="R20" s="12"/>
      <c r="S20" s="12"/>
      <c r="T20" s="12"/>
      <c r="U20" s="12"/>
      <c r="V20" s="12"/>
      <c r="W20" s="12"/>
      <c r="X20" s="12"/>
      <c r="Y20" s="12"/>
      <c r="Z20" s="14"/>
      <c r="AA20" s="13"/>
      <c r="AB20" s="13"/>
      <c r="AC20" s="13"/>
      <c r="AD20" s="13"/>
      <c r="AE20" s="13"/>
      <c r="AF20" s="13"/>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row>
    <row r="21" spans="1:143" ht="27" customHeight="1" x14ac:dyDescent="0.25">
      <c r="A21" s="12"/>
      <c r="B21" s="26">
        <v>7</v>
      </c>
      <c r="C21" s="23" t="s">
        <v>143</v>
      </c>
      <c r="D21" s="27">
        <f>D19*D20/100</f>
        <v>15415920</v>
      </c>
      <c r="E21" s="27">
        <f>E20/100*E19</f>
        <v>3773913</v>
      </c>
      <c r="F21" s="27">
        <f>F20/100*F19</f>
        <v>296514</v>
      </c>
      <c r="G21" s="27">
        <f t="shared" ref="G21" si="1">G19*G20/100</f>
        <v>1043383.5</v>
      </c>
      <c r="H21" s="246"/>
      <c r="L21" s="12"/>
      <c r="Q21" s="12"/>
      <c r="R21" s="12"/>
      <c r="S21" s="12"/>
      <c r="T21" s="12"/>
      <c r="U21" s="12"/>
      <c r="V21" s="12"/>
      <c r="W21" s="12"/>
      <c r="X21" s="12"/>
      <c r="Y21" s="12"/>
      <c r="Z21" s="14"/>
      <c r="AA21" s="13"/>
      <c r="AB21" s="13"/>
      <c r="AC21" s="13"/>
      <c r="AD21" s="13"/>
      <c r="AE21" s="13"/>
      <c r="AF21" s="13"/>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row>
    <row r="22" spans="1:143" ht="27" customHeight="1" x14ac:dyDescent="0.25">
      <c r="A22" s="12"/>
      <c r="B22" s="26">
        <v>8</v>
      </c>
      <c r="C22" s="23" t="s">
        <v>113</v>
      </c>
      <c r="D22" s="27">
        <f>D21*D17/100</f>
        <v>7399641.5999999996</v>
      </c>
      <c r="E22" s="27">
        <f t="shared" ref="E22:G22" si="2">E21*E17/100</f>
        <v>2377565.19</v>
      </c>
      <c r="F22" s="27">
        <f t="shared" si="2"/>
        <v>157152.42000000001</v>
      </c>
      <c r="G22" s="27">
        <f t="shared" si="2"/>
        <v>709500.78</v>
      </c>
      <c r="H22" s="246"/>
      <c r="L22" s="12"/>
      <c r="Q22" s="12"/>
      <c r="R22" s="12"/>
      <c r="S22" s="12"/>
      <c r="T22" s="12"/>
      <c r="U22" s="12"/>
      <c r="V22" s="12"/>
      <c r="W22" s="12"/>
      <c r="X22" s="12"/>
      <c r="Y22" s="12"/>
      <c r="Z22" s="14"/>
      <c r="AA22" s="13"/>
      <c r="AB22" s="13"/>
      <c r="AC22" s="13"/>
      <c r="AD22" s="13"/>
      <c r="AE22" s="13"/>
      <c r="AF22" s="13"/>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row>
    <row r="23" spans="1:143" ht="27" customHeight="1" x14ac:dyDescent="0.25">
      <c r="A23" s="12"/>
      <c r="B23" s="29">
        <v>9</v>
      </c>
      <c r="C23" s="30" t="s">
        <v>112</v>
      </c>
      <c r="D23" s="31">
        <v>63</v>
      </c>
      <c r="E23" s="31">
        <v>48</v>
      </c>
      <c r="F23" s="31">
        <v>44</v>
      </c>
      <c r="G23" s="31">
        <v>44</v>
      </c>
      <c r="H23" s="245" t="s">
        <v>318</v>
      </c>
      <c r="L23" s="12"/>
      <c r="Q23" s="12"/>
      <c r="R23" s="12"/>
      <c r="S23" s="12"/>
      <c r="T23" s="12"/>
      <c r="U23" s="12"/>
      <c r="V23" s="12"/>
      <c r="W23" s="12"/>
      <c r="X23" s="12"/>
      <c r="Y23" s="12"/>
      <c r="Z23" s="14"/>
      <c r="AA23" s="13"/>
      <c r="AB23" s="13"/>
      <c r="AC23" s="13"/>
      <c r="AD23" s="13"/>
      <c r="AE23" s="13"/>
      <c r="AF23" s="13"/>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row>
    <row r="24" spans="1:143" ht="27" customHeight="1" x14ac:dyDescent="0.3">
      <c r="B24" s="29">
        <v>10</v>
      </c>
      <c r="C24" s="30" t="s">
        <v>142</v>
      </c>
      <c r="D24" s="31">
        <v>27</v>
      </c>
      <c r="E24" s="31">
        <v>27</v>
      </c>
      <c r="F24" s="31">
        <v>27</v>
      </c>
      <c r="G24" s="31">
        <v>27</v>
      </c>
      <c r="H24" s="245" t="s">
        <v>320</v>
      </c>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row>
    <row r="25" spans="1:143" ht="27" customHeight="1" x14ac:dyDescent="0.25">
      <c r="A25" s="12"/>
      <c r="L25" s="12"/>
      <c r="Q25" s="12"/>
      <c r="R25" s="12"/>
      <c r="S25" s="12"/>
      <c r="T25" s="12"/>
      <c r="U25" s="12"/>
      <c r="V25" s="12"/>
      <c r="W25" s="12"/>
      <c r="X25" s="12"/>
      <c r="Y25" s="12"/>
      <c r="Z25" s="14"/>
      <c r="AA25" s="13"/>
      <c r="AB25" s="13"/>
      <c r="AC25" s="13"/>
      <c r="AD25" s="13"/>
      <c r="AE25" s="13"/>
      <c r="AF25" s="13"/>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row>
    <row r="26" spans="1:143" ht="27" customHeight="1" x14ac:dyDescent="0.25">
      <c r="A26" s="12"/>
      <c r="C26" s="245" t="s">
        <v>353</v>
      </c>
      <c r="L26" s="12"/>
      <c r="Q26" s="12"/>
      <c r="R26" s="12"/>
      <c r="S26" s="12"/>
      <c r="T26" s="12"/>
      <c r="U26" s="12"/>
      <c r="V26" s="12"/>
      <c r="W26" s="12"/>
      <c r="X26" s="12"/>
      <c r="Y26" s="12"/>
      <c r="Z26" s="14"/>
      <c r="AA26" s="13"/>
      <c r="AB26" s="13"/>
      <c r="AC26" s="13"/>
      <c r="AD26" s="13"/>
      <c r="AE26" s="13"/>
      <c r="AF26" s="13"/>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row>
    <row r="27" spans="1:143" ht="27" customHeight="1" x14ac:dyDescent="0.25">
      <c r="A27" s="12"/>
      <c r="Q27" s="12"/>
      <c r="R27" s="12"/>
      <c r="S27" s="12"/>
      <c r="T27" s="12"/>
      <c r="U27" s="12"/>
      <c r="V27" s="12"/>
      <c r="W27" s="12"/>
      <c r="X27" s="12"/>
      <c r="Y27" s="12"/>
      <c r="Z27" s="14"/>
      <c r="AA27" s="13"/>
      <c r="AB27" s="13"/>
      <c r="AC27" s="13"/>
      <c r="AD27" s="13"/>
      <c r="AE27" s="13"/>
      <c r="AF27" s="13"/>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row>
    <row r="28" spans="1:143" s="22" customFormat="1" ht="43.15" customHeight="1" x14ac:dyDescent="0.2">
      <c r="A28" s="9"/>
      <c r="B28" s="15" t="s">
        <v>19</v>
      </c>
      <c r="C28" s="120"/>
      <c r="D28" s="120"/>
      <c r="E28" s="120"/>
      <c r="F28" s="120"/>
      <c r="G28" s="17"/>
      <c r="H28" s="18"/>
      <c r="I28" s="18"/>
      <c r="J28" s="9"/>
      <c r="K28" s="9"/>
      <c r="L28" s="9"/>
      <c r="M28" s="9"/>
      <c r="N28" s="9"/>
      <c r="O28" s="9"/>
      <c r="P28" s="9"/>
      <c r="Q28" s="9"/>
      <c r="R28" s="9"/>
      <c r="S28" s="9"/>
      <c r="T28" s="9"/>
      <c r="U28" s="9"/>
      <c r="V28" s="9"/>
      <c r="W28" s="9"/>
      <c r="X28" s="9"/>
      <c r="Y28" s="9"/>
      <c r="Z28" s="119"/>
      <c r="AA28" s="119"/>
      <c r="AB28" s="119"/>
      <c r="AC28" s="119"/>
      <c r="AD28" s="119"/>
      <c r="AE28" s="119"/>
      <c r="AF28" s="119"/>
      <c r="AG28" s="119"/>
      <c r="AH28" s="119"/>
      <c r="AI28" s="119"/>
      <c r="AJ28" s="119"/>
      <c r="AK28" s="119"/>
      <c r="AL28" s="119"/>
      <c r="AM28" s="119"/>
      <c r="AN28" s="119"/>
      <c r="AO28" s="119"/>
      <c r="AP28" s="119"/>
      <c r="AQ28" s="119"/>
      <c r="AR28" s="119"/>
      <c r="AS28" s="119"/>
      <c r="AT28" s="119"/>
      <c r="AU28" s="119"/>
      <c r="AV28" s="119"/>
      <c r="AW28" s="77"/>
      <c r="AX28" s="77"/>
      <c r="AY28" s="77"/>
      <c r="AZ28" s="77"/>
      <c r="BA28" s="77"/>
      <c r="BB28" s="77"/>
      <c r="BC28" s="77"/>
      <c r="BD28" s="77"/>
      <c r="BE28" s="77"/>
      <c r="BF28" s="77"/>
      <c r="BG28" s="77"/>
      <c r="BH28" s="77"/>
      <c r="BI28" s="77"/>
      <c r="BJ28" s="77"/>
      <c r="BK28" s="77"/>
      <c r="BL28" s="77"/>
      <c r="BM28" s="77"/>
      <c r="BN28" s="77"/>
      <c r="BO28" s="77"/>
      <c r="BP28" s="77"/>
      <c r="BQ28" s="77"/>
      <c r="BR28" s="77"/>
      <c r="BS28" s="77"/>
      <c r="BT28" s="77"/>
      <c r="BU28" s="77"/>
      <c r="BV28" s="77"/>
      <c r="BW28" s="77"/>
      <c r="BX28" s="77"/>
      <c r="BY28" s="77"/>
      <c r="BZ28" s="77"/>
      <c r="CA28" s="77"/>
      <c r="CB28" s="77"/>
      <c r="CC28" s="77"/>
      <c r="CD28" s="77"/>
      <c r="CE28" s="77"/>
      <c r="CF28" s="77"/>
      <c r="CG28" s="77"/>
      <c r="CH28" s="77"/>
      <c r="CI28" s="77"/>
      <c r="CJ28" s="77"/>
      <c r="CK28" s="77"/>
      <c r="CL28" s="77"/>
      <c r="CM28" s="77"/>
      <c r="CN28" s="77"/>
      <c r="CO28" s="77"/>
      <c r="CP28" s="77"/>
      <c r="CQ28" s="77"/>
      <c r="CR28" s="77"/>
      <c r="CS28" s="77"/>
      <c r="CT28" s="77"/>
      <c r="CU28" s="77"/>
      <c r="CV28" s="77"/>
      <c r="CW28" s="77"/>
      <c r="CX28" s="77"/>
      <c r="CY28" s="77"/>
      <c r="CZ28" s="77"/>
      <c r="DA28" s="77"/>
      <c r="DB28" s="77"/>
      <c r="DC28" s="77"/>
      <c r="DD28" s="77"/>
      <c r="DE28" s="77"/>
      <c r="DF28" s="77"/>
      <c r="DG28" s="77"/>
      <c r="DH28" s="77"/>
      <c r="DI28" s="77"/>
      <c r="DJ28" s="77"/>
      <c r="DK28" s="77"/>
      <c r="DL28" s="77"/>
      <c r="DM28" s="77"/>
      <c r="DN28" s="77"/>
      <c r="DO28" s="77"/>
      <c r="DP28" s="77"/>
      <c r="DQ28" s="77"/>
      <c r="DR28" s="77"/>
      <c r="DS28" s="77"/>
      <c r="DT28" s="77"/>
      <c r="DU28" s="77"/>
      <c r="DV28" s="77"/>
      <c r="DW28" s="77"/>
      <c r="DX28" s="77"/>
      <c r="DY28" s="77"/>
      <c r="DZ28" s="77"/>
      <c r="EA28" s="77"/>
      <c r="EB28" s="77"/>
      <c r="EC28" s="77"/>
      <c r="ED28" s="77"/>
      <c r="EE28" s="77"/>
      <c r="EF28" s="77"/>
      <c r="EG28" s="77"/>
      <c r="EH28" s="77"/>
    </row>
    <row r="29" spans="1:143" ht="27" customHeight="1" x14ac:dyDescent="0.25">
      <c r="A29" s="12"/>
      <c r="Q29" s="12"/>
      <c r="R29" s="12"/>
      <c r="S29" s="12"/>
      <c r="T29" s="12"/>
      <c r="U29" s="12"/>
      <c r="V29" s="12"/>
      <c r="W29" s="12"/>
      <c r="X29" s="12"/>
      <c r="Y29" s="12"/>
      <c r="Z29" s="14"/>
      <c r="AA29" s="13"/>
      <c r="AB29" s="13"/>
      <c r="AC29" s="13"/>
      <c r="AD29" s="13"/>
      <c r="AE29" s="13"/>
      <c r="AF29" s="13"/>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row>
    <row r="30" spans="1:143" ht="27" customHeight="1" x14ac:dyDescent="0.25">
      <c r="A30" s="12"/>
      <c r="D30" s="21" t="s">
        <v>141</v>
      </c>
      <c r="Q30" s="12"/>
      <c r="R30" s="12"/>
      <c r="S30" s="12"/>
      <c r="T30" s="12"/>
      <c r="U30" s="12"/>
      <c r="V30" s="12"/>
      <c r="W30" s="12"/>
      <c r="X30" s="12"/>
      <c r="Y30" s="12"/>
      <c r="Z30" s="14"/>
      <c r="AA30" s="13"/>
      <c r="AB30" s="13"/>
      <c r="AC30" s="13"/>
      <c r="AD30" s="13"/>
      <c r="AE30" s="13"/>
      <c r="AF30" s="13"/>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row>
    <row r="31" spans="1:143" ht="27" customHeight="1" x14ac:dyDescent="0.25">
      <c r="A31" s="12"/>
      <c r="B31" s="36" t="s">
        <v>3</v>
      </c>
      <c r="Q31" s="12"/>
      <c r="R31" s="12"/>
      <c r="S31" s="12"/>
      <c r="T31" s="12"/>
      <c r="U31" s="12"/>
      <c r="V31" s="12"/>
      <c r="W31" s="12"/>
      <c r="X31" s="12"/>
      <c r="Y31" s="12"/>
      <c r="Z31" s="14"/>
      <c r="AA31" s="13"/>
      <c r="AB31" s="13"/>
      <c r="AC31" s="13"/>
      <c r="AD31" s="13"/>
      <c r="AE31" s="13"/>
      <c r="AF31" s="13"/>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row>
    <row r="32" spans="1:143" ht="27" customHeight="1" x14ac:dyDescent="0.25">
      <c r="A32" s="12"/>
      <c r="B32" s="32"/>
      <c r="C32" s="37"/>
      <c r="D32" s="38" t="s">
        <v>21</v>
      </c>
      <c r="E32" s="38" t="s">
        <v>22</v>
      </c>
      <c r="F32" s="260" t="s">
        <v>331</v>
      </c>
      <c r="G32" s="25" t="s">
        <v>323</v>
      </c>
      <c r="M32" s="12"/>
      <c r="Q32" s="12"/>
      <c r="R32" s="12"/>
      <c r="S32" s="12"/>
      <c r="T32" s="12"/>
      <c r="U32" s="12"/>
      <c r="V32" s="12"/>
      <c r="W32" s="12"/>
      <c r="X32" s="12"/>
      <c r="Y32" s="12"/>
      <c r="Z32" s="14"/>
      <c r="AA32" s="13"/>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row>
    <row r="33" spans="1:143" ht="27" customHeight="1" x14ac:dyDescent="0.25">
      <c r="A33" s="12"/>
      <c r="B33" s="26">
        <v>11</v>
      </c>
      <c r="C33" s="23" t="s">
        <v>94</v>
      </c>
      <c r="D33" s="27">
        <f>D19</f>
        <v>142740000</v>
      </c>
      <c r="E33" s="27">
        <f>E19</f>
        <v>36114000</v>
      </c>
      <c r="F33" s="27">
        <f>F19</f>
        <v>11628000</v>
      </c>
      <c r="G33" s="27">
        <f>G19</f>
        <v>40917000</v>
      </c>
      <c r="Q33" s="12"/>
      <c r="R33" s="12"/>
      <c r="S33" s="12"/>
      <c r="T33" s="12"/>
      <c r="U33" s="12"/>
      <c r="V33" s="12"/>
      <c r="W33" s="12"/>
      <c r="X33" s="12"/>
      <c r="Y33" s="12"/>
      <c r="Z33" s="14"/>
      <c r="AA33" s="13"/>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row>
    <row r="34" spans="1:143" ht="27" customHeight="1" x14ac:dyDescent="0.25">
      <c r="A34" s="12"/>
      <c r="B34" s="26">
        <v>12</v>
      </c>
      <c r="C34" s="23" t="s">
        <v>139</v>
      </c>
      <c r="D34" s="27">
        <f>D33*D23/100</f>
        <v>89926200</v>
      </c>
      <c r="E34" s="27">
        <f t="shared" ref="E34:G34" si="3">E33*E23/100</f>
        <v>17334720</v>
      </c>
      <c r="F34" s="27">
        <f t="shared" si="3"/>
        <v>5116320</v>
      </c>
      <c r="G34" s="27">
        <f t="shared" si="3"/>
        <v>18003480</v>
      </c>
      <c r="N34" s="12"/>
      <c r="O34" s="12"/>
      <c r="P34" s="12"/>
      <c r="Q34" s="12"/>
      <c r="R34" s="12"/>
      <c r="S34" s="12"/>
      <c r="T34" s="12"/>
      <c r="U34" s="12"/>
      <c r="V34" s="12"/>
      <c r="W34" s="12"/>
      <c r="X34" s="12"/>
      <c r="Y34" s="12"/>
      <c r="Z34" s="14"/>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row>
    <row r="35" spans="1:143" ht="27" customHeight="1" x14ac:dyDescent="0.2">
      <c r="B35" s="26">
        <v>13</v>
      </c>
      <c r="C35" s="23" t="s">
        <v>138</v>
      </c>
      <c r="D35" s="27">
        <f>D34*D24/100</f>
        <v>24280074</v>
      </c>
      <c r="E35" s="27">
        <f t="shared" ref="E35:G35" si="4">E34*E24/100</f>
        <v>4680374.4000000004</v>
      </c>
      <c r="F35" s="27">
        <f t="shared" si="4"/>
        <v>1381406.4</v>
      </c>
      <c r="G35" s="27">
        <f t="shared" si="4"/>
        <v>4860939.5999999996</v>
      </c>
      <c r="N35" s="12"/>
      <c r="O35" s="12"/>
      <c r="P35" s="12"/>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row>
    <row r="36" spans="1:143" ht="27" customHeight="1" x14ac:dyDescent="0.2">
      <c r="B36" s="95">
        <v>14</v>
      </c>
      <c r="C36" s="99" t="s">
        <v>92</v>
      </c>
      <c r="D36" s="125">
        <f>D33*(1-D23/100)</f>
        <v>52813800</v>
      </c>
      <c r="E36" s="125">
        <f t="shared" ref="E36:G36" si="5">E33*(1-E23/100)</f>
        <v>18779280</v>
      </c>
      <c r="F36" s="125">
        <f t="shared" si="5"/>
        <v>6511680.0000000009</v>
      </c>
      <c r="G36" s="125">
        <f t="shared" si="5"/>
        <v>22913520.000000004</v>
      </c>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row>
    <row r="37" spans="1:143" ht="27" customHeight="1" x14ac:dyDescent="0.2">
      <c r="B37" s="74"/>
      <c r="C37" s="75"/>
      <c r="D37" s="154"/>
      <c r="E37" s="154"/>
      <c r="F37" s="154"/>
      <c r="G37" s="152"/>
      <c r="H37" s="74"/>
      <c r="I37" s="75"/>
      <c r="J37" s="154"/>
      <c r="K37" s="154"/>
      <c r="L37" s="154"/>
      <c r="M37" s="152"/>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row>
    <row r="38" spans="1:143" ht="27" customHeight="1" x14ac:dyDescent="0.2">
      <c r="B38" s="12"/>
      <c r="D38" s="21" t="s">
        <v>140</v>
      </c>
      <c r="G38" s="152"/>
      <c r="H38" s="74"/>
      <c r="I38" s="75"/>
      <c r="J38" s="154"/>
      <c r="K38" s="154"/>
      <c r="L38" s="154"/>
      <c r="M38" s="152"/>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row>
    <row r="39" spans="1:143" ht="27" customHeight="1" x14ac:dyDescent="0.2">
      <c r="B39" s="36" t="s">
        <v>3</v>
      </c>
      <c r="G39" s="152"/>
      <c r="H39" s="74"/>
      <c r="I39" s="75"/>
      <c r="J39" s="154"/>
      <c r="K39" s="154"/>
      <c r="L39" s="154"/>
      <c r="M39" s="152"/>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row>
    <row r="40" spans="1:143" ht="27" customHeight="1" x14ac:dyDescent="0.2">
      <c r="B40" s="32"/>
      <c r="C40" s="37"/>
      <c r="D40" s="38" t="s">
        <v>21</v>
      </c>
      <c r="E40" s="38" t="s">
        <v>22</v>
      </c>
      <c r="F40" s="260" t="s">
        <v>331</v>
      </c>
      <c r="G40" s="25" t="s">
        <v>323</v>
      </c>
      <c r="H40" s="74"/>
      <c r="I40" s="75"/>
      <c r="J40" s="154"/>
      <c r="K40" s="154"/>
      <c r="L40" s="154"/>
      <c r="M40" s="152"/>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row>
    <row r="41" spans="1:143" ht="27" customHeight="1" x14ac:dyDescent="0.2">
      <c r="B41" s="26">
        <v>11</v>
      </c>
      <c r="C41" s="23" t="s">
        <v>94</v>
      </c>
      <c r="D41" s="27">
        <f>D21</f>
        <v>15415920</v>
      </c>
      <c r="E41" s="27">
        <f t="shared" ref="E41:G41" si="6">E21</f>
        <v>3773913</v>
      </c>
      <c r="F41" s="27">
        <f t="shared" si="6"/>
        <v>296514</v>
      </c>
      <c r="G41" s="27">
        <f t="shared" si="6"/>
        <v>1043383.5</v>
      </c>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row>
    <row r="42" spans="1:143" ht="27" customHeight="1" x14ac:dyDescent="0.2">
      <c r="B42" s="26">
        <v>12</v>
      </c>
      <c r="C42" s="23" t="s">
        <v>139</v>
      </c>
      <c r="D42" s="27">
        <f>D41*D23/100</f>
        <v>9712029.5999999996</v>
      </c>
      <c r="E42" s="27">
        <f t="shared" ref="E42:G42" si="7">E41*E23/100</f>
        <v>1811478.24</v>
      </c>
      <c r="F42" s="27">
        <f t="shared" si="7"/>
        <v>130466.16</v>
      </c>
      <c r="G42" s="27">
        <f t="shared" si="7"/>
        <v>459088.74</v>
      </c>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row>
    <row r="43" spans="1:143" ht="27" customHeight="1" x14ac:dyDescent="0.2">
      <c r="B43" s="26">
        <v>13</v>
      </c>
      <c r="C43" s="23" t="s">
        <v>138</v>
      </c>
      <c r="D43" s="27">
        <f>D42*D24/100</f>
        <v>2622247.9920000001</v>
      </c>
      <c r="E43" s="27">
        <f t="shared" ref="E43:G43" si="8">E42*E24/100</f>
        <v>489099.12479999999</v>
      </c>
      <c r="F43" s="27">
        <f t="shared" si="8"/>
        <v>35225.8632</v>
      </c>
      <c r="G43" s="27">
        <f t="shared" si="8"/>
        <v>123953.95980000001</v>
      </c>
      <c r="H43" s="74"/>
      <c r="I43" s="75"/>
      <c r="J43" s="154"/>
      <c r="K43" s="154"/>
      <c r="L43" s="154"/>
      <c r="M43" s="152"/>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row>
    <row r="44" spans="1:143" ht="27" customHeight="1" x14ac:dyDescent="0.2">
      <c r="B44" s="95">
        <v>14</v>
      </c>
      <c r="C44" s="99" t="s">
        <v>92</v>
      </c>
      <c r="D44" s="125">
        <f>D41*(1-D23/100)</f>
        <v>5703890.4000000004</v>
      </c>
      <c r="E44" s="125">
        <f t="shared" ref="E44:G44" si="9">E41*(1-E23/100)</f>
        <v>1962434.76</v>
      </c>
      <c r="F44" s="125">
        <f t="shared" si="9"/>
        <v>166047.84000000003</v>
      </c>
      <c r="G44" s="125">
        <f t="shared" si="9"/>
        <v>584294.76</v>
      </c>
      <c r="H44" s="74"/>
      <c r="I44" s="75"/>
      <c r="J44" s="154"/>
      <c r="K44" s="154"/>
      <c r="L44" s="154"/>
      <c r="M44" s="152"/>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row>
    <row r="45" spans="1:143" ht="27" customHeight="1" x14ac:dyDescent="0.2">
      <c r="B45" s="74"/>
      <c r="C45" s="75"/>
      <c r="D45" s="154"/>
      <c r="E45" s="154"/>
      <c r="F45" s="154"/>
      <c r="G45" s="152"/>
      <c r="H45" s="74"/>
      <c r="I45" s="75"/>
      <c r="J45" s="154"/>
      <c r="K45" s="154"/>
      <c r="L45" s="154"/>
      <c r="M45" s="152"/>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row>
    <row r="46" spans="1:143" ht="42" customHeight="1" x14ac:dyDescent="0.25">
      <c r="A46" s="9"/>
      <c r="B46" s="15" t="s">
        <v>32</v>
      </c>
      <c r="C46" s="16"/>
      <c r="D46" s="16"/>
      <c r="E46" s="16"/>
      <c r="F46" s="16"/>
      <c r="G46" s="17"/>
      <c r="H46" s="18"/>
      <c r="I46" s="18"/>
      <c r="J46" s="9"/>
      <c r="K46" s="9"/>
      <c r="L46" s="9"/>
      <c r="M46" s="9"/>
      <c r="N46" s="9"/>
      <c r="O46" s="9"/>
      <c r="P46" s="9"/>
      <c r="Q46" s="9"/>
      <c r="R46" s="9"/>
      <c r="S46" s="9"/>
      <c r="T46" s="9"/>
      <c r="U46" s="9"/>
      <c r="V46" s="9"/>
      <c r="W46" s="9"/>
      <c r="X46" s="9"/>
      <c r="Y46" s="9"/>
      <c r="Z46" s="19"/>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row>
    <row r="47" spans="1:143" ht="27" customHeight="1" x14ac:dyDescent="0.2">
      <c r="D47" s="21"/>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row>
    <row r="48" spans="1:143" ht="27" customHeight="1" x14ac:dyDescent="0.2">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row>
    <row r="49" spans="2:143" ht="27" customHeight="1" x14ac:dyDescent="0.2">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row>
    <row r="50" spans="2:143" ht="27" customHeight="1" x14ac:dyDescent="0.2">
      <c r="B50" s="36" t="s">
        <v>106</v>
      </c>
      <c r="M50" s="36" t="s">
        <v>137</v>
      </c>
      <c r="AA50" s="5"/>
      <c r="AB50" s="5"/>
      <c r="AC50" s="36" t="s">
        <v>104</v>
      </c>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row>
    <row r="51" spans="2:143" ht="55.15" customHeight="1" x14ac:dyDescent="0.2">
      <c r="B51" s="32"/>
      <c r="C51" s="37"/>
      <c r="D51" s="44" t="s">
        <v>40</v>
      </c>
      <c r="E51" s="44" t="s">
        <v>41</v>
      </c>
      <c r="F51" s="44" t="s">
        <v>42</v>
      </c>
      <c r="M51" s="32"/>
      <c r="N51" s="37"/>
      <c r="O51" s="44" t="s">
        <v>40</v>
      </c>
      <c r="P51" s="44" t="s">
        <v>41</v>
      </c>
      <c r="Q51" s="44" t="s">
        <v>42</v>
      </c>
      <c r="AA51" s="5"/>
      <c r="AB51" s="5"/>
      <c r="AC51" s="32"/>
      <c r="AD51" s="37"/>
      <c r="AE51" s="44" t="s">
        <v>40</v>
      </c>
      <c r="AF51" s="151"/>
      <c r="AG51" s="151" t="s">
        <v>134</v>
      </c>
      <c r="AH51" s="151" t="s">
        <v>133</v>
      </c>
      <c r="AI51" s="151" t="s">
        <v>132</v>
      </c>
      <c r="AJ51" s="151" t="s">
        <v>131</v>
      </c>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row>
    <row r="52" spans="2:143" ht="27" customHeight="1" x14ac:dyDescent="0.2">
      <c r="B52" s="26">
        <v>15</v>
      </c>
      <c r="C52" s="23" t="s">
        <v>130</v>
      </c>
      <c r="D52" s="27"/>
      <c r="E52" s="27"/>
      <c r="F52" s="27">
        <f>D33</f>
        <v>142740000</v>
      </c>
      <c r="M52" s="26">
        <v>15</v>
      </c>
      <c r="N52" s="32" t="s">
        <v>81</v>
      </c>
      <c r="O52" s="33"/>
      <c r="P52" s="33"/>
      <c r="Q52" s="33">
        <f>D41</f>
        <v>15415920</v>
      </c>
      <c r="AA52" s="5"/>
      <c r="AB52" s="5"/>
      <c r="AC52" s="26">
        <v>15</v>
      </c>
      <c r="AD52" s="23" t="s">
        <v>130</v>
      </c>
      <c r="AE52" s="27"/>
      <c r="AF52" s="27"/>
      <c r="AG52" s="27"/>
      <c r="AH52" s="27"/>
      <c r="AI52" s="27">
        <f>F52</f>
        <v>142740000</v>
      </c>
      <c r="AJ52" s="27">
        <f>Q52</f>
        <v>15415920</v>
      </c>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row>
    <row r="53" spans="2:143" ht="27" customHeight="1" x14ac:dyDescent="0.2">
      <c r="B53" s="26">
        <v>16</v>
      </c>
      <c r="C53" s="23" t="s">
        <v>128</v>
      </c>
      <c r="D53" s="27">
        <f>F52-E53</f>
        <v>77093874</v>
      </c>
      <c r="E53" s="27">
        <f>D34-D35</f>
        <v>65646126</v>
      </c>
      <c r="F53" s="27"/>
      <c r="M53" s="26">
        <v>16</v>
      </c>
      <c r="N53" s="32" t="s">
        <v>135</v>
      </c>
      <c r="O53" s="33">
        <f>Q52-P53</f>
        <v>8326138.3920000009</v>
      </c>
      <c r="P53" s="33">
        <f>D42-D43</f>
        <v>7089781.6079999991</v>
      </c>
      <c r="Q53" s="33"/>
      <c r="AA53" s="5"/>
      <c r="AB53" s="5"/>
      <c r="AC53" s="26">
        <v>16</v>
      </c>
      <c r="AD53" s="23" t="s">
        <v>128</v>
      </c>
      <c r="AE53" s="27">
        <f>AI52-AG53</f>
        <v>77093874</v>
      </c>
      <c r="AF53" s="27">
        <f>AJ52-AH53</f>
        <v>8326138.3920000009</v>
      </c>
      <c r="AG53" s="27">
        <f>E53</f>
        <v>65646126</v>
      </c>
      <c r="AH53" s="27">
        <f>P53</f>
        <v>7089781.6079999991</v>
      </c>
      <c r="AI53" s="27"/>
      <c r="AJ53" s="27"/>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row>
    <row r="54" spans="2:143" ht="27" customHeight="1" x14ac:dyDescent="0.2">
      <c r="B54" s="26">
        <v>17</v>
      </c>
      <c r="C54" s="23" t="s">
        <v>127</v>
      </c>
      <c r="D54" s="27">
        <f>D36</f>
        <v>52813800</v>
      </c>
      <c r="E54" s="27">
        <f>D35</f>
        <v>24280074</v>
      </c>
      <c r="F54" s="27"/>
      <c r="M54" s="26">
        <v>17</v>
      </c>
      <c r="N54" s="23" t="s">
        <v>127</v>
      </c>
      <c r="O54" s="33">
        <f>D44</f>
        <v>5703890.4000000004</v>
      </c>
      <c r="P54" s="33">
        <f>D43</f>
        <v>2622247.9920000001</v>
      </c>
      <c r="Q54" s="33"/>
      <c r="AA54" s="5"/>
      <c r="AB54" s="5"/>
      <c r="AC54" s="26">
        <v>17</v>
      </c>
      <c r="AD54" s="23" t="s">
        <v>127</v>
      </c>
      <c r="AE54" s="27">
        <f>D54</f>
        <v>52813800</v>
      </c>
      <c r="AF54" s="27">
        <f>O54</f>
        <v>5703890.4000000004</v>
      </c>
      <c r="AG54" s="27">
        <f>E54</f>
        <v>24280074</v>
      </c>
      <c r="AH54" s="27">
        <f>P54</f>
        <v>2622247.9920000001</v>
      </c>
      <c r="AI54" s="27"/>
      <c r="AJ54" s="27"/>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row>
    <row r="55" spans="2:143" ht="27" customHeight="1" x14ac:dyDescent="0.2">
      <c r="B55" s="95">
        <v>18</v>
      </c>
      <c r="C55" s="99" t="s">
        <v>126</v>
      </c>
      <c r="D55" s="125"/>
      <c r="E55" s="125"/>
      <c r="F55" s="125">
        <f>D54</f>
        <v>52813800</v>
      </c>
      <c r="M55" s="95">
        <v>18</v>
      </c>
      <c r="N55" s="99" t="s">
        <v>126</v>
      </c>
      <c r="O55" s="150"/>
      <c r="P55" s="150"/>
      <c r="Q55" s="150">
        <f>O54</f>
        <v>5703890.4000000004</v>
      </c>
      <c r="AA55" s="5"/>
      <c r="AB55" s="5"/>
      <c r="AC55" s="95">
        <v>18</v>
      </c>
      <c r="AD55" s="99" t="s">
        <v>126</v>
      </c>
      <c r="AE55" s="125"/>
      <c r="AF55" s="125"/>
      <c r="AG55" s="125"/>
      <c r="AH55" s="125"/>
      <c r="AI55" s="125">
        <f>F55</f>
        <v>52813800</v>
      </c>
      <c r="AJ55" s="125">
        <f>Q55</f>
        <v>5703890.4000000004</v>
      </c>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row>
    <row r="56" spans="2:143" ht="27" customHeight="1" x14ac:dyDescent="0.2">
      <c r="B56" s="74"/>
      <c r="C56" s="75"/>
      <c r="D56" s="123"/>
      <c r="E56" s="123"/>
      <c r="F56" s="123"/>
      <c r="M56" s="74"/>
      <c r="N56" s="124"/>
      <c r="O56" s="149"/>
      <c r="P56" s="149"/>
      <c r="Q56" s="149"/>
      <c r="AA56" s="5"/>
      <c r="AB56" s="5"/>
      <c r="AC56" s="74"/>
      <c r="AD56" s="75"/>
      <c r="AE56" s="123"/>
      <c r="AF56" s="123"/>
      <c r="AG56" s="123"/>
      <c r="AH56" s="123"/>
      <c r="AI56" s="123"/>
      <c r="AJ56" s="123"/>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row>
    <row r="57" spans="2:143" ht="27" customHeight="1" x14ac:dyDescent="0.2">
      <c r="B57" s="74"/>
      <c r="C57" s="124"/>
      <c r="D57" s="123"/>
      <c r="E57" s="123"/>
      <c r="F57" s="123"/>
      <c r="K57" s="153"/>
      <c r="M57" s="74"/>
      <c r="N57" s="124"/>
      <c r="O57" s="149"/>
      <c r="P57" s="149"/>
      <c r="Q57" s="149"/>
      <c r="AA57" s="5"/>
      <c r="AB57" s="5"/>
      <c r="AC57" s="74"/>
      <c r="AD57" s="124"/>
      <c r="AE57" s="123"/>
      <c r="AF57" s="123"/>
      <c r="AG57" s="123"/>
      <c r="AH57" s="123"/>
      <c r="AI57" s="123"/>
      <c r="AJ57" s="123"/>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row>
    <row r="58" spans="2:143" ht="27" customHeight="1" x14ac:dyDescent="0.2">
      <c r="B58" s="74"/>
      <c r="C58" s="75"/>
      <c r="D58" s="123"/>
      <c r="E58" s="123"/>
      <c r="F58" s="123"/>
      <c r="M58" s="74"/>
      <c r="N58" s="75"/>
      <c r="O58" s="149"/>
      <c r="P58" s="149"/>
      <c r="Q58" s="149"/>
      <c r="AA58" s="5"/>
      <c r="AB58" s="5"/>
      <c r="AC58" s="74"/>
      <c r="AD58" s="75"/>
      <c r="AE58" s="123"/>
      <c r="AF58" s="123"/>
      <c r="AG58" s="123"/>
      <c r="AH58" s="123"/>
      <c r="AI58" s="123"/>
      <c r="AJ58" s="123"/>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row>
    <row r="59" spans="2:143" ht="27" customHeight="1" x14ac:dyDescent="0.2">
      <c r="D59" s="58"/>
      <c r="E59" s="58"/>
      <c r="F59" s="58"/>
      <c r="AA59" s="5"/>
      <c r="AB59" s="5"/>
      <c r="AE59" s="58"/>
      <c r="AF59" s="58"/>
      <c r="AG59" s="58"/>
      <c r="AH59" s="58"/>
      <c r="AI59" s="58"/>
      <c r="AJ59" s="58"/>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row>
    <row r="60" spans="2:143" ht="27" customHeight="1" x14ac:dyDescent="0.2">
      <c r="D60" s="58"/>
      <c r="E60" s="58"/>
      <c r="F60" s="58"/>
      <c r="AA60" s="5"/>
      <c r="AB60" s="5"/>
      <c r="AE60" s="58"/>
      <c r="AF60" s="58"/>
      <c r="AG60" s="58"/>
      <c r="AH60" s="58"/>
      <c r="AI60" s="58"/>
      <c r="AJ60" s="58"/>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row>
    <row r="61" spans="2:143" ht="27" customHeight="1" x14ac:dyDescent="0.2">
      <c r="AA61" s="5"/>
      <c r="AB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row>
    <row r="62" spans="2:143" ht="27" customHeight="1" x14ac:dyDescent="0.2">
      <c r="AA62" s="5"/>
      <c r="AB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row>
    <row r="63" spans="2:143" ht="27" customHeight="1" x14ac:dyDescent="0.2">
      <c r="AA63" s="5"/>
      <c r="AB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row>
    <row r="64" spans="2:143" ht="27" customHeight="1" x14ac:dyDescent="0.2">
      <c r="AA64" s="5"/>
      <c r="AB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row>
    <row r="65" spans="2:143" ht="27" customHeight="1" x14ac:dyDescent="0.2">
      <c r="AA65" s="5"/>
      <c r="AB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row>
    <row r="66" spans="2:143" ht="27" customHeight="1" x14ac:dyDescent="0.2">
      <c r="B66" s="36" t="s">
        <v>103</v>
      </c>
      <c r="D66" s="58"/>
      <c r="E66" s="58"/>
      <c r="F66" s="58"/>
      <c r="M66" s="36" t="s">
        <v>102</v>
      </c>
      <c r="O66" s="58"/>
      <c r="P66" s="58"/>
      <c r="Q66" s="58"/>
      <c r="AA66" s="5"/>
      <c r="AB66" s="5"/>
      <c r="AC66" s="36" t="s">
        <v>136</v>
      </c>
      <c r="AE66" s="58"/>
      <c r="AF66" s="58"/>
      <c r="AG66" s="58"/>
      <c r="AH66" s="58"/>
      <c r="AI66" s="58"/>
      <c r="AJ66" s="58"/>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row>
    <row r="67" spans="2:143" ht="55.15" customHeight="1" x14ac:dyDescent="0.2">
      <c r="B67" s="32"/>
      <c r="C67" s="37"/>
      <c r="D67" s="44" t="s">
        <v>40</v>
      </c>
      <c r="E67" s="44" t="s">
        <v>41</v>
      </c>
      <c r="F67" s="44" t="s">
        <v>42</v>
      </c>
      <c r="M67" s="32"/>
      <c r="N67" s="37"/>
      <c r="O67" s="44" t="s">
        <v>100</v>
      </c>
      <c r="P67" s="44" t="s">
        <v>41</v>
      </c>
      <c r="Q67" s="44" t="s">
        <v>42</v>
      </c>
      <c r="AA67" s="5"/>
      <c r="AB67" s="5"/>
      <c r="AC67" s="32"/>
      <c r="AD67" s="37"/>
      <c r="AE67" s="44" t="s">
        <v>40</v>
      </c>
      <c r="AF67" s="151"/>
      <c r="AG67" s="151" t="s">
        <v>134</v>
      </c>
      <c r="AH67" s="151" t="s">
        <v>133</v>
      </c>
      <c r="AI67" s="151" t="s">
        <v>132</v>
      </c>
      <c r="AJ67" s="151" t="s">
        <v>131</v>
      </c>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row>
    <row r="68" spans="2:143" ht="27" customHeight="1" x14ac:dyDescent="0.2">
      <c r="B68" s="26">
        <v>19</v>
      </c>
      <c r="C68" s="23" t="s">
        <v>130</v>
      </c>
      <c r="D68" s="27"/>
      <c r="E68" s="27"/>
      <c r="F68" s="27">
        <f>E33</f>
        <v>36114000</v>
      </c>
      <c r="M68" s="26">
        <v>19</v>
      </c>
      <c r="N68" s="32" t="s">
        <v>81</v>
      </c>
      <c r="O68" s="33"/>
      <c r="P68" s="33"/>
      <c r="Q68" s="33">
        <f>E41</f>
        <v>3773913</v>
      </c>
      <c r="AA68" s="5"/>
      <c r="AB68" s="5"/>
      <c r="AC68" s="26">
        <v>19</v>
      </c>
      <c r="AD68" s="23" t="s">
        <v>130</v>
      </c>
      <c r="AE68" s="27"/>
      <c r="AF68" s="27"/>
      <c r="AG68" s="27"/>
      <c r="AH68" s="27"/>
      <c r="AI68" s="27">
        <f>F68</f>
        <v>36114000</v>
      </c>
      <c r="AJ68" s="27">
        <f>Q68</f>
        <v>3773913</v>
      </c>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row>
    <row r="69" spans="2:143" ht="27" customHeight="1" x14ac:dyDescent="0.2">
      <c r="B69" s="26">
        <v>20</v>
      </c>
      <c r="C69" s="23" t="s">
        <v>128</v>
      </c>
      <c r="D69" s="27">
        <f>F68-E69</f>
        <v>23459654.399999999</v>
      </c>
      <c r="E69" s="27">
        <f>E34-E35</f>
        <v>12654345.6</v>
      </c>
      <c r="F69" s="27"/>
      <c r="M69" s="26">
        <v>20</v>
      </c>
      <c r="N69" s="32" t="s">
        <v>135</v>
      </c>
      <c r="O69" s="33">
        <f>Q68-P69</f>
        <v>2451533.8848000001</v>
      </c>
      <c r="P69" s="33">
        <f>E42-E43</f>
        <v>1322379.1151999999</v>
      </c>
      <c r="Q69" s="33"/>
      <c r="AA69" s="5"/>
      <c r="AB69" s="5"/>
      <c r="AC69" s="26">
        <v>20</v>
      </c>
      <c r="AD69" s="23" t="s">
        <v>128</v>
      </c>
      <c r="AE69" s="27">
        <f>AI68-AG69</f>
        <v>23459654.399999999</v>
      </c>
      <c r="AF69" s="27">
        <f>AJ68-AH69</f>
        <v>2451533.8848000001</v>
      </c>
      <c r="AG69" s="27">
        <f>E69</f>
        <v>12654345.6</v>
      </c>
      <c r="AH69" s="27">
        <f>P69</f>
        <v>1322379.1151999999</v>
      </c>
      <c r="AI69" s="27"/>
      <c r="AJ69" s="27"/>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row>
    <row r="70" spans="2:143" ht="27" customHeight="1" x14ac:dyDescent="0.2">
      <c r="B70" s="26">
        <v>21</v>
      </c>
      <c r="C70" s="23" t="s">
        <v>127</v>
      </c>
      <c r="D70" s="27">
        <f>E36</f>
        <v>18779280</v>
      </c>
      <c r="E70" s="27">
        <f>E35</f>
        <v>4680374.4000000004</v>
      </c>
      <c r="F70" s="27"/>
      <c r="M70" s="26">
        <v>21</v>
      </c>
      <c r="N70" s="23" t="s">
        <v>127</v>
      </c>
      <c r="O70" s="33">
        <f>E44</f>
        <v>1962434.76</v>
      </c>
      <c r="P70" s="33">
        <f>E43</f>
        <v>489099.12479999999</v>
      </c>
      <c r="Q70" s="33"/>
      <c r="AA70" s="5"/>
      <c r="AB70" s="5"/>
      <c r="AC70" s="26">
        <v>21</v>
      </c>
      <c r="AD70" s="23" t="s">
        <v>127</v>
      </c>
      <c r="AE70" s="27">
        <f>D70</f>
        <v>18779280</v>
      </c>
      <c r="AF70" s="27">
        <f>O70</f>
        <v>1962434.76</v>
      </c>
      <c r="AG70" s="27">
        <f>E70</f>
        <v>4680374.4000000004</v>
      </c>
      <c r="AH70" s="27">
        <f>P70</f>
        <v>489099.12479999999</v>
      </c>
      <c r="AI70" s="27"/>
      <c r="AJ70" s="27"/>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row>
    <row r="71" spans="2:143" ht="27" customHeight="1" x14ac:dyDescent="0.2">
      <c r="B71" s="95">
        <v>22</v>
      </c>
      <c r="C71" s="99" t="s">
        <v>126</v>
      </c>
      <c r="D71" s="125"/>
      <c r="E71" s="125"/>
      <c r="F71" s="125">
        <f>D70</f>
        <v>18779280</v>
      </c>
      <c r="M71" s="95">
        <v>22</v>
      </c>
      <c r="N71" s="99" t="s">
        <v>126</v>
      </c>
      <c r="O71" s="150"/>
      <c r="P71" s="150"/>
      <c r="Q71" s="150">
        <f>O70</f>
        <v>1962434.76</v>
      </c>
      <c r="AA71" s="5"/>
      <c r="AB71" s="5"/>
      <c r="AC71" s="95">
        <v>22</v>
      </c>
      <c r="AD71" s="99" t="s">
        <v>126</v>
      </c>
      <c r="AE71" s="125"/>
      <c r="AF71" s="125"/>
      <c r="AG71" s="125"/>
      <c r="AH71" s="125"/>
      <c r="AI71" s="125">
        <f>F71</f>
        <v>18779280</v>
      </c>
      <c r="AJ71" s="125">
        <f>Q71</f>
        <v>1962434.76</v>
      </c>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row>
    <row r="72" spans="2:143" ht="27" customHeight="1" x14ac:dyDescent="0.2">
      <c r="B72" s="74"/>
      <c r="C72" s="75"/>
      <c r="D72" s="123"/>
      <c r="E72" s="123"/>
      <c r="F72" s="123"/>
      <c r="M72" s="74"/>
      <c r="N72" s="124"/>
      <c r="O72" s="149"/>
      <c r="P72" s="149"/>
      <c r="Q72" s="149"/>
      <c r="AA72" s="5"/>
      <c r="AB72" s="5"/>
      <c r="AC72" s="74"/>
      <c r="AD72" s="75"/>
      <c r="AE72" s="123"/>
      <c r="AF72" s="123"/>
      <c r="AG72" s="123"/>
      <c r="AH72" s="123"/>
      <c r="AI72" s="123"/>
      <c r="AJ72" s="123"/>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row>
    <row r="73" spans="2:143" ht="27" customHeight="1" x14ac:dyDescent="0.2">
      <c r="B73" s="74"/>
      <c r="C73" s="124"/>
      <c r="D73" s="123"/>
      <c r="E73" s="123"/>
      <c r="F73" s="123"/>
      <c r="M73" s="74"/>
      <c r="N73" s="124"/>
      <c r="O73" s="149"/>
      <c r="P73" s="149"/>
      <c r="Q73" s="149"/>
      <c r="AA73" s="5"/>
      <c r="AB73" s="5"/>
      <c r="AC73" s="74"/>
      <c r="AD73" s="124"/>
      <c r="AE73" s="123"/>
      <c r="AF73" s="123"/>
      <c r="AG73" s="123"/>
      <c r="AH73" s="123"/>
      <c r="AI73" s="123"/>
      <c r="AJ73" s="123"/>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row>
    <row r="74" spans="2:143" ht="27" customHeight="1" x14ac:dyDescent="0.2">
      <c r="B74" s="74"/>
      <c r="C74" s="75"/>
      <c r="D74" s="123"/>
      <c r="E74" s="123"/>
      <c r="F74" s="123"/>
      <c r="M74" s="74"/>
      <c r="N74" s="75"/>
      <c r="O74" s="149"/>
      <c r="P74" s="149"/>
      <c r="Q74" s="149"/>
      <c r="AA74" s="5"/>
      <c r="AB74" s="5"/>
      <c r="AC74" s="74"/>
      <c r="AD74" s="75"/>
      <c r="AE74" s="123"/>
      <c r="AF74" s="123"/>
      <c r="AG74" s="123"/>
      <c r="AH74" s="123"/>
      <c r="AI74" s="123"/>
      <c r="AJ74" s="123"/>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row>
    <row r="75" spans="2:143" ht="27" customHeight="1" x14ac:dyDescent="0.2">
      <c r="B75" s="152"/>
      <c r="C75" s="152"/>
      <c r="D75" s="152"/>
      <c r="E75" s="152"/>
      <c r="F75" s="152"/>
      <c r="AA75" s="5"/>
      <c r="AB75" s="5"/>
      <c r="AC75" s="152"/>
      <c r="AD75" s="152"/>
      <c r="AE75" s="152"/>
      <c r="AF75" s="152"/>
      <c r="AG75" s="152"/>
      <c r="AH75" s="152"/>
      <c r="AI75" s="152"/>
      <c r="AJ75" s="152"/>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row>
    <row r="76" spans="2:143" ht="27" customHeight="1" x14ac:dyDescent="0.2">
      <c r="AA76" s="5"/>
      <c r="AB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row>
    <row r="77" spans="2:143" ht="27" customHeight="1" x14ac:dyDescent="0.2">
      <c r="AA77" s="5"/>
      <c r="AB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row>
    <row r="78" spans="2:143" ht="27" customHeight="1" x14ac:dyDescent="0.2">
      <c r="AA78" s="5"/>
      <c r="AB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row>
    <row r="79" spans="2:143" ht="27" customHeight="1" x14ac:dyDescent="0.2">
      <c r="AA79" s="5"/>
      <c r="AB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row>
    <row r="80" spans="2:143" ht="27" customHeight="1" x14ac:dyDescent="0.2">
      <c r="AA80" s="5"/>
      <c r="AB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row>
    <row r="81" spans="1:143" ht="27" customHeight="1" x14ac:dyDescent="0.2">
      <c r="AA81" s="5"/>
      <c r="AB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row>
    <row r="82" spans="1:143" ht="27" customHeight="1" x14ac:dyDescent="0.2">
      <c r="AA82" s="5"/>
      <c r="AB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row>
    <row r="83" spans="1:143" ht="27" customHeight="1" x14ac:dyDescent="0.2">
      <c r="B83" s="36" t="s">
        <v>337</v>
      </c>
      <c r="D83" s="58"/>
      <c r="E83" s="58"/>
      <c r="F83" s="58"/>
      <c r="M83" s="36" t="s">
        <v>335</v>
      </c>
      <c r="O83" s="58"/>
      <c r="P83" s="58"/>
      <c r="Q83" s="58"/>
      <c r="AA83" s="5"/>
      <c r="AB83" s="5"/>
      <c r="AC83" s="36" t="s">
        <v>338</v>
      </c>
      <c r="AE83" s="58"/>
      <c r="AF83" s="58"/>
      <c r="AG83" s="58"/>
      <c r="AH83" s="58"/>
      <c r="AI83" s="58"/>
      <c r="AJ83" s="58"/>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row>
    <row r="84" spans="1:143" ht="55.15" customHeight="1" x14ac:dyDescent="0.2">
      <c r="B84" s="32"/>
      <c r="C84" s="37"/>
      <c r="D84" s="44" t="s">
        <v>40</v>
      </c>
      <c r="E84" s="44" t="s">
        <v>41</v>
      </c>
      <c r="F84" s="44" t="s">
        <v>42</v>
      </c>
      <c r="M84" s="32"/>
      <c r="N84" s="37"/>
      <c r="O84" s="44" t="s">
        <v>100</v>
      </c>
      <c r="P84" s="44" t="s">
        <v>41</v>
      </c>
      <c r="Q84" s="44" t="s">
        <v>42</v>
      </c>
      <c r="AA84" s="5"/>
      <c r="AB84" s="5"/>
      <c r="AC84" s="32"/>
      <c r="AD84" s="37"/>
      <c r="AE84" s="44" t="s">
        <v>40</v>
      </c>
      <c r="AF84" s="151"/>
      <c r="AG84" s="151" t="s">
        <v>134</v>
      </c>
      <c r="AH84" s="151" t="s">
        <v>133</v>
      </c>
      <c r="AI84" s="151" t="s">
        <v>132</v>
      </c>
      <c r="AJ84" s="151" t="s">
        <v>131</v>
      </c>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row>
    <row r="85" spans="1:143" ht="27" customHeight="1" x14ac:dyDescent="0.2">
      <c r="B85" s="26">
        <v>23</v>
      </c>
      <c r="C85" s="23" t="s">
        <v>130</v>
      </c>
      <c r="D85" s="27"/>
      <c r="E85" s="27"/>
      <c r="F85" s="27">
        <f>F33</f>
        <v>11628000</v>
      </c>
      <c r="M85" s="26">
        <v>23</v>
      </c>
      <c r="N85" s="32" t="s">
        <v>94</v>
      </c>
      <c r="O85" s="33"/>
      <c r="P85" s="33"/>
      <c r="Q85" s="33">
        <f>F41</f>
        <v>296514</v>
      </c>
      <c r="AA85" s="5"/>
      <c r="AB85" s="5"/>
      <c r="AC85" s="26">
        <v>23</v>
      </c>
      <c r="AD85" s="23" t="s">
        <v>130</v>
      </c>
      <c r="AE85" s="27"/>
      <c r="AF85" s="27"/>
      <c r="AG85" s="27"/>
      <c r="AH85" s="27"/>
      <c r="AI85" s="27">
        <f>F85</f>
        <v>11628000</v>
      </c>
      <c r="AJ85" s="27">
        <f>Q85</f>
        <v>296514</v>
      </c>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row>
    <row r="86" spans="1:143" ht="27" customHeight="1" x14ac:dyDescent="0.2">
      <c r="B86" s="26">
        <v>24</v>
      </c>
      <c r="C86" s="23" t="s">
        <v>128</v>
      </c>
      <c r="D86" s="27">
        <f>F85-E86</f>
        <v>7893086.4000000004</v>
      </c>
      <c r="E86" s="27">
        <f>F34-F35</f>
        <v>3734913.6</v>
      </c>
      <c r="F86" s="27"/>
      <c r="M86" s="26">
        <v>24</v>
      </c>
      <c r="N86" s="32" t="s">
        <v>129</v>
      </c>
      <c r="O86" s="33">
        <f>Q85-P86</f>
        <v>201273.70319999999</v>
      </c>
      <c r="P86" s="33">
        <f>(F42-F43)</f>
        <v>95240.296800000011</v>
      </c>
      <c r="Q86" s="33"/>
      <c r="AA86" s="5"/>
      <c r="AB86" s="5"/>
      <c r="AC86" s="26">
        <v>24</v>
      </c>
      <c r="AD86" s="23" t="s">
        <v>128</v>
      </c>
      <c r="AE86" s="27">
        <f>AI85-AG86</f>
        <v>7893086.4000000004</v>
      </c>
      <c r="AF86" s="27">
        <f>AJ85-AH86</f>
        <v>201273.70319999999</v>
      </c>
      <c r="AG86" s="27">
        <f>E86</f>
        <v>3734913.6</v>
      </c>
      <c r="AH86" s="27">
        <f>P86</f>
        <v>95240.296800000011</v>
      </c>
      <c r="AI86" s="27"/>
      <c r="AJ86" s="27"/>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row>
    <row r="87" spans="1:143" ht="27" customHeight="1" x14ac:dyDescent="0.2">
      <c r="B87" s="26">
        <v>25</v>
      </c>
      <c r="C87" s="23" t="s">
        <v>127</v>
      </c>
      <c r="D87" s="27">
        <f>F36</f>
        <v>6511680.0000000009</v>
      </c>
      <c r="E87" s="27">
        <f>F35</f>
        <v>1381406.4</v>
      </c>
      <c r="F87" s="27"/>
      <c r="M87" s="26">
        <v>25</v>
      </c>
      <c r="N87" s="23" t="s">
        <v>127</v>
      </c>
      <c r="O87" s="33">
        <f>F44</f>
        <v>166047.84000000003</v>
      </c>
      <c r="P87" s="33">
        <f>F43</f>
        <v>35225.8632</v>
      </c>
      <c r="Q87" s="33"/>
      <c r="AC87" s="26">
        <v>25</v>
      </c>
      <c r="AD87" s="23" t="s">
        <v>127</v>
      </c>
      <c r="AE87" s="27">
        <f>D87</f>
        <v>6511680.0000000009</v>
      </c>
      <c r="AF87" s="27">
        <f>O87</f>
        <v>166047.84000000003</v>
      </c>
      <c r="AG87" s="27">
        <f>E87</f>
        <v>1381406.4</v>
      </c>
      <c r="AH87" s="27">
        <f>P87</f>
        <v>35225.8632</v>
      </c>
      <c r="AI87" s="27"/>
      <c r="AJ87" s="27"/>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row>
    <row r="88" spans="1:143" ht="27" customHeight="1" x14ac:dyDescent="0.2">
      <c r="B88" s="95">
        <v>26</v>
      </c>
      <c r="C88" s="99" t="s">
        <v>126</v>
      </c>
      <c r="D88" s="125"/>
      <c r="E88" s="125"/>
      <c r="F88" s="125">
        <f>D87</f>
        <v>6511680.0000000009</v>
      </c>
      <c r="M88" s="95">
        <v>26</v>
      </c>
      <c r="N88" s="99" t="s">
        <v>126</v>
      </c>
      <c r="O88" s="150"/>
      <c r="P88" s="150"/>
      <c r="Q88" s="150">
        <f>O87</f>
        <v>166047.84000000003</v>
      </c>
      <c r="AC88" s="95">
        <v>26</v>
      </c>
      <c r="AD88" s="99" t="s">
        <v>126</v>
      </c>
      <c r="AE88" s="125"/>
      <c r="AF88" s="125"/>
      <c r="AG88" s="125"/>
      <c r="AH88" s="125"/>
      <c r="AI88" s="125">
        <f>F88</f>
        <v>6511680.0000000009</v>
      </c>
      <c r="AJ88" s="125">
        <f>Q88</f>
        <v>166047.84000000003</v>
      </c>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row>
    <row r="89" spans="1:143" ht="27" customHeight="1" x14ac:dyDescent="0.2">
      <c r="B89" s="74"/>
      <c r="C89" s="75"/>
      <c r="D89" s="123"/>
      <c r="E89" s="123"/>
      <c r="F89" s="123"/>
      <c r="M89" s="74"/>
      <c r="N89" s="124"/>
      <c r="O89" s="149"/>
      <c r="P89" s="149"/>
      <c r="Q89" s="149"/>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row>
    <row r="90" spans="1:143" ht="27" customHeight="1" x14ac:dyDescent="0.2">
      <c r="B90" s="74"/>
      <c r="C90" s="124"/>
      <c r="D90" s="123"/>
      <c r="E90" s="123"/>
      <c r="F90" s="123"/>
      <c r="M90" s="74"/>
      <c r="N90" s="124"/>
      <c r="O90" s="149"/>
      <c r="P90" s="149"/>
      <c r="Q90" s="149"/>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row>
    <row r="91" spans="1:143" ht="27" customHeight="1" x14ac:dyDescent="0.2">
      <c r="B91" s="74"/>
      <c r="C91" s="75"/>
      <c r="D91" s="123"/>
      <c r="E91" s="123"/>
      <c r="F91" s="123"/>
      <c r="M91" s="74"/>
      <c r="N91" s="75"/>
      <c r="O91" s="149"/>
      <c r="P91" s="149"/>
      <c r="Q91" s="149"/>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row>
    <row r="92" spans="1:143" ht="27" customHeight="1" x14ac:dyDescent="0.2">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row>
    <row r="93" spans="1:143" ht="27" customHeight="1" x14ac:dyDescent="0.2">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row>
    <row r="94" spans="1:143" ht="27" customHeight="1" x14ac:dyDescent="0.2">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row>
    <row r="95" spans="1:143" ht="27" customHeight="1" x14ac:dyDescent="0.2">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row>
    <row r="96" spans="1:143" ht="27" customHeight="1" x14ac:dyDescent="0.3">
      <c r="A96" s="28"/>
      <c r="B96" s="73"/>
      <c r="C96" s="28"/>
      <c r="D96" s="28"/>
      <c r="E96" s="28"/>
      <c r="F96" s="28"/>
      <c r="G96" s="28"/>
      <c r="H96" s="28"/>
      <c r="I96" s="28"/>
      <c r="J96" s="28"/>
      <c r="K96" s="28"/>
      <c r="L96" s="28"/>
      <c r="M96" s="28"/>
      <c r="N96" s="28"/>
      <c r="O96" s="28"/>
      <c r="P96" s="28"/>
      <c r="Q96" s="28"/>
      <c r="R96" s="28"/>
      <c r="S96" s="28"/>
      <c r="T96" s="28"/>
      <c r="U96" s="28"/>
      <c r="V96" s="28"/>
      <c r="W96" s="28"/>
      <c r="X96" s="28"/>
      <c r="Y96" s="28"/>
      <c r="Z96" s="110"/>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row>
    <row r="97" spans="1:143" ht="27" customHeight="1" x14ac:dyDescent="0.3">
      <c r="A97" s="28"/>
      <c r="B97" s="73"/>
      <c r="C97" s="28"/>
      <c r="D97" s="28"/>
      <c r="E97" s="28"/>
      <c r="F97" s="28"/>
      <c r="G97" s="28"/>
      <c r="H97" s="28"/>
      <c r="I97" s="28"/>
      <c r="J97" s="28"/>
      <c r="K97" s="28"/>
      <c r="L97" s="28"/>
      <c r="M97" s="28"/>
      <c r="N97" s="28"/>
      <c r="O97" s="28"/>
      <c r="P97" s="28"/>
      <c r="Q97" s="28"/>
      <c r="R97" s="28"/>
      <c r="S97" s="28"/>
      <c r="T97" s="28"/>
      <c r="U97" s="28"/>
      <c r="V97" s="28"/>
      <c r="W97" s="28"/>
      <c r="X97" s="28"/>
      <c r="Y97" s="28"/>
      <c r="Z97" s="110"/>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row>
    <row r="98" spans="1:143" ht="27" customHeight="1" x14ac:dyDescent="0.2">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row>
    <row r="99" spans="1:143" ht="27" customHeight="1" x14ac:dyDescent="0.3">
      <c r="A99" s="28"/>
      <c r="B99" s="73"/>
      <c r="C99" s="28"/>
      <c r="D99" s="28"/>
      <c r="E99" s="28"/>
      <c r="F99" s="28"/>
      <c r="G99" s="28"/>
      <c r="H99" s="28"/>
      <c r="I99" s="28"/>
      <c r="J99" s="28"/>
      <c r="K99" s="28"/>
      <c r="L99" s="28"/>
      <c r="M99" s="28"/>
      <c r="N99" s="28"/>
      <c r="O99" s="28"/>
      <c r="P99" s="28"/>
      <c r="Q99" s="28"/>
      <c r="R99" s="28"/>
      <c r="S99" s="28"/>
      <c r="T99" s="28"/>
      <c r="U99" s="28"/>
      <c r="V99" s="28"/>
      <c r="W99" s="28"/>
      <c r="X99" s="28"/>
      <c r="Y99" s="28"/>
      <c r="Z99" s="110"/>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row>
    <row r="100" spans="1:143" ht="27" customHeight="1" x14ac:dyDescent="0.2">
      <c r="B100" s="36" t="s">
        <v>327</v>
      </c>
      <c r="D100" s="58"/>
      <c r="E100" s="58"/>
      <c r="F100" s="58"/>
      <c r="M100" s="36" t="s">
        <v>327</v>
      </c>
      <c r="O100" s="58"/>
      <c r="P100" s="58"/>
      <c r="Q100" s="58"/>
      <c r="AA100" s="5"/>
      <c r="AB100" s="5"/>
      <c r="AC100" s="36" t="s">
        <v>330</v>
      </c>
      <c r="AE100" s="58"/>
      <c r="AF100" s="58"/>
      <c r="AG100" s="58"/>
      <c r="AH100" s="58"/>
      <c r="AI100" s="58"/>
      <c r="AJ100" s="58"/>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row>
    <row r="101" spans="1:143" ht="57" customHeight="1" x14ac:dyDescent="0.2">
      <c r="B101" s="32"/>
      <c r="C101" s="37"/>
      <c r="D101" s="44" t="s">
        <v>40</v>
      </c>
      <c r="E101" s="44" t="s">
        <v>41</v>
      </c>
      <c r="F101" s="44" t="s">
        <v>42</v>
      </c>
      <c r="M101" s="32"/>
      <c r="N101" s="37"/>
      <c r="O101" s="44" t="s">
        <v>40</v>
      </c>
      <c r="P101" s="44" t="s">
        <v>41</v>
      </c>
      <c r="Q101" s="44" t="s">
        <v>42</v>
      </c>
      <c r="AA101" s="5"/>
      <c r="AB101" s="5"/>
      <c r="AC101" s="32"/>
      <c r="AD101" s="37"/>
      <c r="AE101" s="44" t="s">
        <v>40</v>
      </c>
      <c r="AF101" s="151"/>
      <c r="AG101" s="151" t="s">
        <v>134</v>
      </c>
      <c r="AH101" s="151" t="s">
        <v>133</v>
      </c>
      <c r="AI101" s="151" t="s">
        <v>132</v>
      </c>
      <c r="AJ101" s="151" t="s">
        <v>131</v>
      </c>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row>
    <row r="102" spans="1:143" ht="27" customHeight="1" x14ac:dyDescent="0.25">
      <c r="A102" s="28"/>
      <c r="B102" s="26">
        <v>27</v>
      </c>
      <c r="C102" s="23" t="s">
        <v>130</v>
      </c>
      <c r="D102" s="27"/>
      <c r="E102" s="27"/>
      <c r="F102" s="27">
        <f>G33</f>
        <v>40917000</v>
      </c>
      <c r="G102" s="28"/>
      <c r="H102" s="28"/>
      <c r="I102" s="28"/>
      <c r="J102" s="28"/>
      <c r="K102" s="28"/>
      <c r="L102" s="28"/>
      <c r="M102" s="26">
        <v>23</v>
      </c>
      <c r="N102" s="23" t="s">
        <v>130</v>
      </c>
      <c r="O102" s="27"/>
      <c r="P102" s="27"/>
      <c r="Q102" s="27">
        <f>G41</f>
        <v>1043383.5</v>
      </c>
      <c r="R102" s="28"/>
      <c r="S102" s="28"/>
      <c r="T102" s="28"/>
      <c r="U102" s="28"/>
      <c r="V102" s="28"/>
      <c r="W102" s="28"/>
      <c r="X102" s="28"/>
      <c r="Y102" s="28"/>
      <c r="Z102" s="110"/>
      <c r="AA102" s="5"/>
      <c r="AB102" s="5"/>
      <c r="AC102" s="26">
        <v>23</v>
      </c>
      <c r="AD102" s="23" t="s">
        <v>130</v>
      </c>
      <c r="AE102" s="27"/>
      <c r="AF102" s="27"/>
      <c r="AG102" s="27"/>
      <c r="AH102" s="27"/>
      <c r="AI102" s="27">
        <f>F102</f>
        <v>40917000</v>
      </c>
      <c r="AJ102" s="27">
        <f>Q102</f>
        <v>1043383.5</v>
      </c>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row>
    <row r="103" spans="1:143" ht="27" customHeight="1" x14ac:dyDescent="0.25">
      <c r="A103" s="28"/>
      <c r="B103" s="26">
        <v>28</v>
      </c>
      <c r="C103" s="23" t="s">
        <v>128</v>
      </c>
      <c r="D103" s="27">
        <f>F102-E103</f>
        <v>27774459.600000001</v>
      </c>
      <c r="E103" s="27">
        <f>G34-G35</f>
        <v>13142540.4</v>
      </c>
      <c r="F103" s="27"/>
      <c r="G103" s="28"/>
      <c r="H103" s="28"/>
      <c r="I103" s="28"/>
      <c r="J103" s="28"/>
      <c r="K103" s="28"/>
      <c r="L103" s="28"/>
      <c r="M103" s="26">
        <v>24</v>
      </c>
      <c r="N103" s="23" t="s">
        <v>128</v>
      </c>
      <c r="O103" s="27">
        <f>Q102-P103</f>
        <v>708248.71980000008</v>
      </c>
      <c r="P103" s="27">
        <f>G42-G43</f>
        <v>335134.78019999998</v>
      </c>
      <c r="Q103" s="27"/>
      <c r="R103" s="28"/>
      <c r="S103" s="28"/>
      <c r="T103" s="28"/>
      <c r="U103" s="28"/>
      <c r="V103" s="28"/>
      <c r="W103" s="28"/>
      <c r="X103" s="28"/>
      <c r="Y103" s="28"/>
      <c r="Z103" s="110"/>
      <c r="AA103" s="5"/>
      <c r="AB103" s="5"/>
      <c r="AC103" s="26">
        <v>24</v>
      </c>
      <c r="AD103" s="23" t="s">
        <v>128</v>
      </c>
      <c r="AE103" s="27">
        <f>AI102-AG103</f>
        <v>27774459.600000001</v>
      </c>
      <c r="AF103" s="27">
        <f>AJ102-AH103</f>
        <v>708248.71980000008</v>
      </c>
      <c r="AG103" s="27">
        <f>E103</f>
        <v>13142540.4</v>
      </c>
      <c r="AH103" s="27">
        <f>P103</f>
        <v>335134.78019999998</v>
      </c>
      <c r="AI103" s="27"/>
      <c r="AJ103" s="27"/>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row>
    <row r="104" spans="1:143" ht="27" customHeight="1" x14ac:dyDescent="0.2">
      <c r="B104" s="26">
        <v>29</v>
      </c>
      <c r="C104" s="23" t="s">
        <v>127</v>
      </c>
      <c r="D104" s="27">
        <f>G36</f>
        <v>22913520.000000004</v>
      </c>
      <c r="E104" s="27">
        <f>G35</f>
        <v>4860939.5999999996</v>
      </c>
      <c r="F104" s="27"/>
      <c r="M104" s="26">
        <v>25</v>
      </c>
      <c r="N104" s="23" t="s">
        <v>127</v>
      </c>
      <c r="O104" s="27">
        <f>G44</f>
        <v>584294.76</v>
      </c>
      <c r="P104" s="27">
        <f>G43</f>
        <v>123953.95980000001</v>
      </c>
      <c r="Q104" s="27"/>
      <c r="AA104" s="5"/>
      <c r="AB104" s="5"/>
      <c r="AC104" s="26">
        <v>25</v>
      </c>
      <c r="AD104" s="23" t="s">
        <v>127</v>
      </c>
      <c r="AE104" s="27">
        <f>D104</f>
        <v>22913520.000000004</v>
      </c>
      <c r="AF104" s="27">
        <f>O104</f>
        <v>584294.76</v>
      </c>
      <c r="AG104" s="27">
        <f>E104</f>
        <v>4860939.5999999996</v>
      </c>
      <c r="AH104" s="27">
        <f>P104</f>
        <v>123953.95980000001</v>
      </c>
      <c r="AI104" s="27"/>
      <c r="AJ104" s="27"/>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row>
    <row r="105" spans="1:143" ht="27" customHeight="1" x14ac:dyDescent="0.2">
      <c r="B105" s="95">
        <v>30</v>
      </c>
      <c r="C105" s="99" t="s">
        <v>126</v>
      </c>
      <c r="D105" s="125"/>
      <c r="E105" s="125"/>
      <c r="F105" s="125">
        <f>D104</f>
        <v>22913520.000000004</v>
      </c>
      <c r="M105" s="95">
        <v>26</v>
      </c>
      <c r="N105" s="99" t="s">
        <v>126</v>
      </c>
      <c r="O105" s="125"/>
      <c r="P105" s="125"/>
      <c r="Q105" s="125">
        <f>O104</f>
        <v>584294.76</v>
      </c>
      <c r="AA105" s="5"/>
      <c r="AB105" s="5"/>
      <c r="AC105" s="95">
        <v>26</v>
      </c>
      <c r="AD105" s="99" t="s">
        <v>126</v>
      </c>
      <c r="AE105" s="125"/>
      <c r="AF105" s="125"/>
      <c r="AG105" s="125"/>
      <c r="AH105" s="125"/>
      <c r="AI105" s="125">
        <f>F105</f>
        <v>22913520.000000004</v>
      </c>
      <c r="AJ105" s="125">
        <f>Q105</f>
        <v>584294.76</v>
      </c>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row>
    <row r="106" spans="1:143" ht="27" customHeight="1" x14ac:dyDescent="0.3">
      <c r="A106" s="28"/>
      <c r="B106" s="73"/>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110"/>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row>
    <row r="107" spans="1:143" ht="27" customHeight="1" x14ac:dyDescent="0.2">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row>
    <row r="108" spans="1:143" ht="27" customHeight="1" x14ac:dyDescent="0.3">
      <c r="A108" s="28"/>
      <c r="B108" s="73"/>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110"/>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row>
    <row r="109" spans="1:143" ht="27" customHeight="1" x14ac:dyDescent="0.3">
      <c r="A109" s="28"/>
      <c r="B109" s="73"/>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110"/>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row>
    <row r="110" spans="1:143" ht="27" customHeight="1" x14ac:dyDescent="0.2">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row>
    <row r="111" spans="1:143" ht="27" customHeight="1" x14ac:dyDescent="0.2">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row>
    <row r="112" spans="1:143" ht="27" customHeight="1" x14ac:dyDescent="0.3">
      <c r="A112" s="28"/>
      <c r="B112" s="73"/>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110"/>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row>
    <row r="113" spans="1:143" ht="27" customHeight="1" x14ac:dyDescent="0.2">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row>
    <row r="114" spans="1:143" ht="42" customHeight="1" x14ac:dyDescent="0.25">
      <c r="A114" s="9"/>
      <c r="B114" s="15" t="s">
        <v>125</v>
      </c>
      <c r="C114" s="16"/>
      <c r="D114" s="16"/>
      <c r="E114" s="16"/>
      <c r="F114" s="16"/>
      <c r="G114" s="17"/>
      <c r="H114" s="18"/>
      <c r="I114" s="18"/>
      <c r="J114" s="9"/>
      <c r="K114" s="9"/>
      <c r="L114" s="9"/>
      <c r="M114" s="9"/>
      <c r="N114" s="9"/>
      <c r="O114" s="9"/>
      <c r="P114" s="9"/>
      <c r="Q114" s="9"/>
      <c r="R114" s="9"/>
      <c r="S114" s="9"/>
      <c r="T114" s="9"/>
      <c r="U114" s="9"/>
      <c r="V114" s="9"/>
      <c r="W114" s="9"/>
      <c r="X114" s="9"/>
      <c r="Y114" s="9"/>
      <c r="Z114" s="19"/>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row>
    <row r="115" spans="1:143" ht="27" customHeight="1" x14ac:dyDescent="0.2">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77"/>
      <c r="BA115" s="77"/>
      <c r="BB115" s="77"/>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row>
    <row r="116" spans="1:143" ht="27" customHeight="1" x14ac:dyDescent="0.2">
      <c r="A116" s="28"/>
      <c r="B116" s="28"/>
      <c r="C116" s="21" t="s">
        <v>87</v>
      </c>
      <c r="D116" s="28"/>
      <c r="E116" s="79"/>
      <c r="F116" s="79"/>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77"/>
      <c r="BA116" s="77"/>
      <c r="BB116" s="77"/>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row>
    <row r="117" spans="1:143" ht="27" customHeight="1" x14ac:dyDescent="0.2">
      <c r="A117" s="28"/>
      <c r="D117" s="118" t="s">
        <v>124</v>
      </c>
      <c r="E117" s="118" t="s">
        <v>123</v>
      </c>
      <c r="F117" s="79"/>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77"/>
      <c r="BA117" s="77"/>
      <c r="BB117" s="77"/>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row>
    <row r="118" spans="1:143" ht="27" customHeight="1" x14ac:dyDescent="0.2">
      <c r="A118" s="28"/>
      <c r="B118" s="148">
        <v>31</v>
      </c>
      <c r="C118" s="32" t="s">
        <v>122</v>
      </c>
      <c r="D118" s="118">
        <v>600</v>
      </c>
      <c r="E118" s="118">
        <f>D118/200</f>
        <v>3</v>
      </c>
      <c r="F118" s="28" t="s">
        <v>120</v>
      </c>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77"/>
      <c r="BA118" s="77"/>
      <c r="BB118" s="77"/>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row>
    <row r="119" spans="1:143" ht="27" customHeight="1" x14ac:dyDescent="0.2">
      <c r="A119" s="28"/>
      <c r="B119" s="148">
        <v>32</v>
      </c>
      <c r="C119" s="32" t="s">
        <v>121</v>
      </c>
      <c r="D119" s="118">
        <v>800</v>
      </c>
      <c r="E119" s="118">
        <f>D119/200</f>
        <v>4</v>
      </c>
      <c r="F119" s="28" t="s">
        <v>120</v>
      </c>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77"/>
      <c r="BA119" s="77"/>
      <c r="BB119" s="77"/>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row>
    <row r="120" spans="1:143" ht="27" customHeight="1" x14ac:dyDescent="0.2">
      <c r="A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77"/>
      <c r="BA120" s="77"/>
      <c r="BB120" s="77"/>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row>
    <row r="121" spans="1:143" ht="27" customHeight="1" x14ac:dyDescent="0.2">
      <c r="A121" s="28"/>
      <c r="C121" s="78" t="s">
        <v>77</v>
      </c>
      <c r="D121" s="79"/>
      <c r="E121" s="79"/>
      <c r="F121" s="79"/>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77"/>
      <c r="BA121" s="77"/>
      <c r="BB121" s="77"/>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row>
    <row r="122" spans="1:143" ht="27" customHeight="1" x14ac:dyDescent="0.2">
      <c r="A122" s="28"/>
      <c r="C122" s="78"/>
      <c r="D122" s="79"/>
      <c r="E122" s="79"/>
      <c r="F122" s="79"/>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77"/>
      <c r="BA122" s="77"/>
      <c r="BB122" s="77"/>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row>
    <row r="123" spans="1:143" ht="27" customHeight="1" x14ac:dyDescent="0.2">
      <c r="A123" s="28"/>
      <c r="B123" s="36" t="s">
        <v>119</v>
      </c>
      <c r="D123" s="28"/>
      <c r="E123" s="79"/>
      <c r="F123" s="79"/>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77"/>
      <c r="BA123" s="77"/>
      <c r="BB123" s="77"/>
      <c r="BC123" s="5"/>
      <c r="BD123" s="77"/>
      <c r="BE123" s="77"/>
      <c r="BF123" s="77"/>
      <c r="BG123" s="77"/>
      <c r="BH123" s="77"/>
      <c r="BI123" s="77"/>
      <c r="BJ123" s="77"/>
      <c r="BK123" s="77"/>
      <c r="BL123" s="77"/>
      <c r="BM123" s="77"/>
      <c r="BN123" s="77"/>
      <c r="BO123" s="77"/>
      <c r="BP123" s="77"/>
      <c r="BQ123" s="77"/>
      <c r="BR123" s="77"/>
      <c r="BS123" s="77"/>
      <c r="BT123" s="77"/>
      <c r="BU123" s="77"/>
      <c r="BV123" s="77"/>
      <c r="BW123" s="77"/>
      <c r="BX123" s="77"/>
      <c r="BY123" s="77"/>
      <c r="BZ123" s="77"/>
      <c r="CA123" s="77"/>
      <c r="CB123" s="77"/>
      <c r="CC123" s="77"/>
      <c r="CD123" s="77"/>
      <c r="CE123" s="77"/>
      <c r="CF123" s="77"/>
      <c r="CG123" s="77"/>
      <c r="CH123" s="77"/>
      <c r="CI123" s="77"/>
      <c r="CJ123" s="77"/>
      <c r="CK123" s="77"/>
      <c r="CL123" s="77"/>
      <c r="CM123" s="77"/>
      <c r="CN123" s="77"/>
      <c r="CO123" s="77"/>
      <c r="CP123" s="77"/>
      <c r="CQ123" s="77"/>
      <c r="CR123" s="77"/>
      <c r="CS123" s="77"/>
      <c r="CT123" s="77"/>
      <c r="CU123" s="77"/>
      <c r="CV123" s="77"/>
      <c r="CW123" s="77"/>
      <c r="CX123" s="77"/>
      <c r="CY123" s="77"/>
      <c r="CZ123" s="77"/>
      <c r="DA123" s="77"/>
      <c r="DB123" s="77"/>
      <c r="DC123" s="77"/>
      <c r="DD123" s="77"/>
      <c r="DE123" s="77"/>
      <c r="DF123" s="77"/>
      <c r="DG123" s="77"/>
      <c r="DH123" s="77"/>
      <c r="DI123" s="77"/>
      <c r="DJ123" s="77"/>
      <c r="DK123" s="77"/>
      <c r="DL123" s="77"/>
      <c r="DM123" s="77"/>
      <c r="DN123" s="77"/>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row>
    <row r="124" spans="1:143" ht="27" customHeight="1" x14ac:dyDescent="0.2">
      <c r="A124" s="28"/>
      <c r="B124" s="23"/>
      <c r="C124" s="24"/>
      <c r="D124" s="25" t="s">
        <v>30</v>
      </c>
      <c r="E124" s="25" t="s">
        <v>4</v>
      </c>
      <c r="F124" s="25" t="s">
        <v>80</v>
      </c>
      <c r="G124" s="25" t="s">
        <v>323</v>
      </c>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77"/>
      <c r="BA124" s="77"/>
      <c r="BB124" s="77"/>
      <c r="BC124" s="77"/>
      <c r="BD124" s="77"/>
      <c r="BE124" s="77"/>
      <c r="BF124" s="77"/>
      <c r="BG124" s="77"/>
      <c r="BH124" s="77"/>
      <c r="BI124" s="77"/>
      <c r="BJ124" s="77"/>
      <c r="BK124" s="77"/>
      <c r="BL124" s="77"/>
      <c r="BM124" s="77"/>
      <c r="BN124" s="77"/>
      <c r="BO124" s="77"/>
      <c r="BP124" s="77"/>
      <c r="BQ124" s="77"/>
      <c r="BR124" s="77"/>
      <c r="BS124" s="77"/>
      <c r="BT124" s="77"/>
      <c r="BU124" s="77"/>
      <c r="BV124" s="77"/>
      <c r="BW124" s="77"/>
      <c r="BX124" s="77"/>
      <c r="BY124" s="77"/>
      <c r="BZ124" s="77"/>
      <c r="CA124" s="77"/>
      <c r="CB124" s="77"/>
      <c r="CC124" s="77"/>
      <c r="CD124" s="77"/>
      <c r="CE124" s="77"/>
      <c r="CF124" s="77"/>
      <c r="CG124" s="77"/>
      <c r="CH124" s="77"/>
      <c r="CI124" s="77"/>
      <c r="CJ124" s="77"/>
      <c r="CK124" s="77"/>
      <c r="CL124" s="77"/>
      <c r="CM124" s="77"/>
      <c r="CN124" s="77"/>
      <c r="CO124" s="77"/>
      <c r="CP124" s="77"/>
      <c r="CQ124" s="77"/>
      <c r="CR124" s="77"/>
      <c r="CS124" s="77"/>
      <c r="CT124" s="77"/>
      <c r="CU124" s="77"/>
      <c r="CV124" s="77"/>
      <c r="CW124" s="77"/>
      <c r="CX124" s="77"/>
      <c r="CY124" s="77"/>
      <c r="CZ124" s="77"/>
      <c r="DA124" s="77"/>
      <c r="DB124" s="77"/>
      <c r="DC124" s="77"/>
      <c r="DD124" s="77"/>
      <c r="DE124" s="77"/>
      <c r="DF124" s="77"/>
      <c r="DG124" s="77"/>
      <c r="DH124" s="77"/>
      <c r="DI124" s="77"/>
      <c r="DJ124" s="77"/>
      <c r="DK124" s="77"/>
      <c r="DL124" s="77"/>
      <c r="DM124" s="77"/>
      <c r="DN124" s="77"/>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row>
    <row r="125" spans="1:143" ht="27" customHeight="1" x14ac:dyDescent="0.2">
      <c r="A125" s="28"/>
      <c r="B125" s="26">
        <v>33</v>
      </c>
      <c r="C125" s="111" t="s">
        <v>358</v>
      </c>
      <c r="D125" s="27">
        <f>D36*$E$118</f>
        <v>158441400</v>
      </c>
      <c r="E125" s="27">
        <f t="shared" ref="E125:G125" si="10">E36*$E$118</f>
        <v>56337840</v>
      </c>
      <c r="F125" s="27">
        <f t="shared" si="10"/>
        <v>19535040.000000004</v>
      </c>
      <c r="G125" s="27">
        <f t="shared" si="10"/>
        <v>68740560.000000015</v>
      </c>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77"/>
      <c r="BA125" s="77"/>
      <c r="BB125" s="77"/>
      <c r="BC125" s="77"/>
      <c r="BD125" s="77"/>
      <c r="BE125" s="77"/>
      <c r="BF125" s="77"/>
      <c r="BG125" s="77"/>
      <c r="BH125" s="77"/>
      <c r="BI125" s="77"/>
      <c r="BJ125" s="77"/>
      <c r="BK125" s="77"/>
      <c r="BL125" s="77"/>
      <c r="BM125" s="77"/>
      <c r="BN125" s="77"/>
      <c r="BO125" s="77"/>
      <c r="BP125" s="77"/>
      <c r="BQ125" s="77"/>
      <c r="BR125" s="77"/>
      <c r="BS125" s="77"/>
      <c r="BT125" s="77"/>
      <c r="BU125" s="77"/>
      <c r="BV125" s="77"/>
      <c r="BW125" s="77"/>
      <c r="BX125" s="77"/>
      <c r="BY125" s="77"/>
      <c r="BZ125" s="77"/>
      <c r="CA125" s="77"/>
      <c r="CB125" s="77"/>
      <c r="CC125" s="77"/>
      <c r="CD125" s="77"/>
      <c r="CE125" s="77"/>
      <c r="CF125" s="77"/>
      <c r="CG125" s="77"/>
      <c r="CH125" s="77"/>
      <c r="CI125" s="77"/>
      <c r="CJ125" s="77"/>
      <c r="CK125" s="77"/>
      <c r="CL125" s="77"/>
      <c r="CM125" s="77"/>
      <c r="CN125" s="77"/>
      <c r="CO125" s="77"/>
      <c r="CP125" s="77"/>
      <c r="CQ125" s="77"/>
      <c r="CR125" s="77"/>
      <c r="CS125" s="77"/>
      <c r="CT125" s="77"/>
      <c r="CU125" s="77"/>
      <c r="CV125" s="77"/>
      <c r="CW125" s="77"/>
      <c r="CX125" s="77"/>
      <c r="CY125" s="77"/>
      <c r="CZ125" s="77"/>
      <c r="DA125" s="77"/>
      <c r="DB125" s="77"/>
      <c r="DC125" s="77"/>
      <c r="DD125" s="77"/>
      <c r="DE125" s="77"/>
      <c r="DF125" s="77"/>
      <c r="DG125" s="77"/>
      <c r="DH125" s="77"/>
      <c r="DI125" s="77"/>
      <c r="DJ125" s="77"/>
      <c r="DK125" s="77"/>
      <c r="DL125" s="77"/>
      <c r="DM125" s="77"/>
      <c r="DN125" s="77"/>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row>
    <row r="126" spans="1:143" ht="27" customHeight="1" x14ac:dyDescent="0.2">
      <c r="A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77"/>
      <c r="BA126" s="77"/>
      <c r="BB126" s="77"/>
      <c r="BC126" s="77"/>
      <c r="BD126" s="77"/>
      <c r="BE126" s="77"/>
      <c r="BF126" s="77"/>
      <c r="BG126" s="77"/>
      <c r="BH126" s="77"/>
      <c r="BI126" s="77"/>
      <c r="BJ126" s="77"/>
      <c r="BK126" s="77"/>
      <c r="BL126" s="77"/>
      <c r="BM126" s="77"/>
      <c r="BN126" s="77"/>
      <c r="BO126" s="77"/>
      <c r="BP126" s="77"/>
      <c r="BQ126" s="77"/>
      <c r="BR126" s="77"/>
      <c r="BS126" s="77"/>
      <c r="BT126" s="77"/>
      <c r="BU126" s="77"/>
      <c r="BV126" s="77"/>
      <c r="BW126" s="77"/>
      <c r="BX126" s="77"/>
      <c r="BY126" s="77"/>
      <c r="BZ126" s="77"/>
      <c r="CA126" s="77"/>
      <c r="CB126" s="77"/>
      <c r="CC126" s="77"/>
      <c r="CD126" s="77"/>
      <c r="CE126" s="77"/>
      <c r="CF126" s="77"/>
      <c r="CG126" s="77"/>
      <c r="CH126" s="77"/>
      <c r="CI126" s="77"/>
      <c r="CJ126" s="77"/>
      <c r="CK126" s="77"/>
      <c r="CL126" s="77"/>
      <c r="CM126" s="77"/>
      <c r="CN126" s="77"/>
      <c r="CO126" s="77"/>
      <c r="CP126" s="77"/>
      <c r="CQ126" s="77"/>
      <c r="CR126" s="77"/>
      <c r="CS126" s="77"/>
      <c r="CT126" s="77"/>
      <c r="CU126" s="77"/>
      <c r="CV126" s="77"/>
      <c r="CW126" s="77"/>
      <c r="CX126" s="77"/>
      <c r="CY126" s="77"/>
      <c r="CZ126" s="77"/>
      <c r="DA126" s="77"/>
      <c r="DB126" s="77"/>
      <c r="DC126" s="77"/>
      <c r="DD126" s="77"/>
      <c r="DE126" s="77"/>
      <c r="DF126" s="77"/>
      <c r="DG126" s="77"/>
      <c r="DH126" s="77"/>
      <c r="DI126" s="77"/>
      <c r="DJ126" s="77"/>
      <c r="DK126" s="77"/>
      <c r="DL126" s="77"/>
      <c r="DM126" s="77"/>
      <c r="DN126" s="77"/>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row>
    <row r="127" spans="1:143" ht="27" customHeight="1" x14ac:dyDescent="0.2">
      <c r="A127" s="28"/>
      <c r="B127" s="36" t="s">
        <v>118</v>
      </c>
      <c r="F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77"/>
      <c r="BA127" s="77"/>
      <c r="BB127" s="77"/>
      <c r="BC127" s="77"/>
      <c r="BD127" s="77"/>
      <c r="BE127" s="77"/>
      <c r="BF127" s="77"/>
      <c r="BG127" s="77"/>
      <c r="BH127" s="77"/>
      <c r="BI127" s="77"/>
      <c r="BJ127" s="77"/>
      <c r="BK127" s="77"/>
      <c r="BL127" s="77"/>
      <c r="BM127" s="77"/>
      <c r="BN127" s="77"/>
      <c r="BO127" s="77"/>
      <c r="BP127" s="77"/>
      <c r="BQ127" s="77"/>
      <c r="BR127" s="77"/>
      <c r="BS127" s="77"/>
      <c r="BT127" s="77"/>
      <c r="BU127" s="77"/>
      <c r="BV127" s="77"/>
      <c r="BW127" s="77"/>
      <c r="BX127" s="77"/>
      <c r="BY127" s="77"/>
      <c r="BZ127" s="77"/>
      <c r="CA127" s="77"/>
      <c r="CB127" s="77"/>
      <c r="CC127" s="77"/>
      <c r="CD127" s="77"/>
      <c r="CE127" s="77"/>
      <c r="CF127" s="77"/>
      <c r="CG127" s="77"/>
      <c r="CH127" s="77"/>
      <c r="CI127" s="77"/>
      <c r="CJ127" s="77"/>
      <c r="CK127" s="77"/>
      <c r="CL127" s="77"/>
      <c r="CM127" s="77"/>
      <c r="CN127" s="77"/>
      <c r="CO127" s="77"/>
      <c r="CP127" s="77"/>
      <c r="CQ127" s="77"/>
      <c r="CR127" s="77"/>
      <c r="CS127" s="77"/>
      <c r="CT127" s="77"/>
      <c r="CU127" s="77"/>
      <c r="CV127" s="77"/>
      <c r="CW127" s="77"/>
      <c r="CX127" s="77"/>
      <c r="CY127" s="77"/>
      <c r="CZ127" s="77"/>
      <c r="DA127" s="77"/>
      <c r="DB127" s="77"/>
      <c r="DC127" s="77"/>
      <c r="DD127" s="77"/>
      <c r="DE127" s="77"/>
      <c r="DF127" s="77"/>
      <c r="DG127" s="77"/>
      <c r="DH127" s="77"/>
      <c r="DI127" s="77"/>
      <c r="DJ127" s="77"/>
      <c r="DK127" s="77"/>
      <c r="DL127" s="77"/>
      <c r="DM127" s="77"/>
      <c r="DN127" s="77"/>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row>
    <row r="128" spans="1:143" ht="27" customHeight="1" x14ac:dyDescent="0.2">
      <c r="A128" s="28"/>
      <c r="B128" s="28" t="s">
        <v>117</v>
      </c>
      <c r="E128" s="28"/>
      <c r="F128" s="28"/>
      <c r="G128" s="28"/>
      <c r="H128" s="28"/>
      <c r="I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77"/>
      <c r="BA128" s="77"/>
      <c r="BB128" s="77"/>
      <c r="BC128" s="77"/>
      <c r="BD128" s="77"/>
      <c r="BE128" s="77"/>
      <c r="BF128" s="77"/>
      <c r="BG128" s="77"/>
      <c r="BH128" s="77"/>
      <c r="BI128" s="77"/>
      <c r="BJ128" s="77"/>
      <c r="BK128" s="77"/>
      <c r="BL128" s="77"/>
      <c r="BM128" s="77"/>
      <c r="BN128" s="77"/>
      <c r="BO128" s="77"/>
      <c r="BP128" s="77"/>
      <c r="BQ128" s="77"/>
      <c r="BR128" s="77"/>
      <c r="BS128" s="77"/>
      <c r="BT128" s="77"/>
      <c r="BU128" s="77"/>
      <c r="BV128" s="77"/>
      <c r="BW128" s="77"/>
      <c r="BX128" s="77"/>
      <c r="BY128" s="77"/>
      <c r="BZ128" s="77"/>
      <c r="CA128" s="77"/>
      <c r="CB128" s="77"/>
      <c r="CC128" s="77"/>
      <c r="CD128" s="77"/>
      <c r="CE128" s="77"/>
      <c r="CF128" s="77"/>
      <c r="CG128" s="77"/>
      <c r="CH128" s="77"/>
      <c r="CI128" s="77"/>
      <c r="CJ128" s="77"/>
      <c r="CK128" s="77"/>
      <c r="CL128" s="77"/>
      <c r="CM128" s="77"/>
      <c r="CN128" s="77"/>
      <c r="CO128" s="77"/>
      <c r="CP128" s="77"/>
      <c r="CQ128" s="77"/>
      <c r="CR128" s="77"/>
      <c r="CS128" s="77"/>
      <c r="CT128" s="77"/>
      <c r="CU128" s="77"/>
      <c r="CV128" s="77"/>
      <c r="CW128" s="77"/>
      <c r="CX128" s="77"/>
      <c r="CY128" s="77"/>
      <c r="CZ128" s="77"/>
      <c r="DA128" s="77"/>
      <c r="DB128" s="77"/>
      <c r="DC128" s="77"/>
      <c r="DD128" s="77"/>
      <c r="DE128" s="77"/>
      <c r="DF128" s="77"/>
      <c r="DG128" s="77"/>
      <c r="DH128" s="77"/>
      <c r="DI128" s="77"/>
      <c r="DJ128" s="77"/>
      <c r="DK128" s="77"/>
      <c r="DL128" s="77"/>
      <c r="DM128" s="77"/>
      <c r="DN128" s="77"/>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row>
    <row r="129" spans="1:143" ht="27" customHeight="1" x14ac:dyDescent="0.2">
      <c r="A129" s="28"/>
      <c r="B129" s="23"/>
      <c r="C129" s="24"/>
      <c r="D129" s="25" t="s">
        <v>30</v>
      </c>
      <c r="E129" s="25" t="s">
        <v>4</v>
      </c>
      <c r="F129" s="25" t="s">
        <v>80</v>
      </c>
      <c r="G129" s="25" t="s">
        <v>323</v>
      </c>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77"/>
      <c r="BA129" s="77"/>
      <c r="BB129" s="77"/>
      <c r="BC129" s="77"/>
      <c r="BD129" s="77"/>
      <c r="BE129" s="77"/>
      <c r="BF129" s="77"/>
      <c r="BG129" s="77"/>
      <c r="BH129" s="77"/>
      <c r="BI129" s="77"/>
      <c r="BJ129" s="77"/>
      <c r="BK129" s="77"/>
      <c r="BL129" s="77"/>
      <c r="BM129" s="77"/>
      <c r="BN129" s="77"/>
      <c r="BO129" s="77"/>
      <c r="BP129" s="77"/>
      <c r="BQ129" s="77"/>
      <c r="BR129" s="77"/>
      <c r="BS129" s="77"/>
      <c r="BT129" s="77"/>
      <c r="BU129" s="77"/>
      <c r="BV129" s="77"/>
      <c r="BW129" s="77"/>
      <c r="BX129" s="77"/>
      <c r="BY129" s="77"/>
      <c r="BZ129" s="77"/>
      <c r="CA129" s="77"/>
      <c r="CB129" s="77"/>
      <c r="CC129" s="77"/>
      <c r="CD129" s="77"/>
      <c r="CE129" s="77"/>
      <c r="CF129" s="77"/>
      <c r="CG129" s="77"/>
      <c r="CH129" s="77"/>
      <c r="CI129" s="77"/>
      <c r="CJ129" s="77"/>
      <c r="CK129" s="77"/>
      <c r="CL129" s="77"/>
      <c r="CM129" s="77"/>
      <c r="CN129" s="77"/>
      <c r="CO129" s="77"/>
      <c r="CP129" s="77"/>
      <c r="CQ129" s="77"/>
      <c r="CR129" s="77"/>
      <c r="CS129" s="77"/>
      <c r="CT129" s="77"/>
      <c r="CU129" s="77"/>
      <c r="CV129" s="77"/>
      <c r="CW129" s="77"/>
      <c r="CX129" s="77"/>
      <c r="CY129" s="77"/>
      <c r="CZ129" s="77"/>
      <c r="DA129" s="77"/>
      <c r="DB129" s="77"/>
      <c r="DC129" s="77"/>
      <c r="DD129" s="77"/>
      <c r="DE129" s="77"/>
      <c r="DF129" s="77"/>
      <c r="DG129" s="77"/>
      <c r="DH129" s="77"/>
      <c r="DI129" s="77"/>
      <c r="DJ129" s="77"/>
      <c r="DK129" s="77"/>
      <c r="DL129" s="77"/>
      <c r="DM129" s="77"/>
      <c r="DN129" s="77"/>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row>
    <row r="130" spans="1:143" ht="27" customHeight="1" x14ac:dyDescent="0.2">
      <c r="A130" s="28"/>
      <c r="B130" s="26">
        <v>34</v>
      </c>
      <c r="C130" s="111" t="s">
        <v>358</v>
      </c>
      <c r="D130" s="27">
        <f>(D36+D35)*$E$118</f>
        <v>231281622</v>
      </c>
      <c r="E130" s="27">
        <f t="shared" ref="E130:G130" si="11">(E36+E35)*$E$118</f>
        <v>70378963.199999988</v>
      </c>
      <c r="F130" s="27">
        <f t="shared" si="11"/>
        <v>23679259.200000003</v>
      </c>
      <c r="G130" s="27">
        <f t="shared" si="11"/>
        <v>83323378.800000012</v>
      </c>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77"/>
      <c r="BA130" s="77"/>
      <c r="BB130" s="77"/>
      <c r="BC130" s="77"/>
      <c r="BD130" s="77"/>
      <c r="BE130" s="77"/>
      <c r="BF130" s="77"/>
      <c r="BG130" s="77"/>
      <c r="BH130" s="77"/>
      <c r="BI130" s="77"/>
      <c r="BJ130" s="77"/>
      <c r="BK130" s="77"/>
      <c r="BL130" s="77"/>
      <c r="BM130" s="77"/>
      <c r="BN130" s="77"/>
      <c r="BO130" s="77"/>
      <c r="BP130" s="77"/>
      <c r="BQ130" s="77"/>
      <c r="BR130" s="77"/>
      <c r="BS130" s="77"/>
      <c r="BT130" s="77"/>
      <c r="BU130" s="77"/>
      <c r="BV130" s="77"/>
      <c r="BW130" s="77"/>
      <c r="BX130" s="77"/>
      <c r="BY130" s="77"/>
      <c r="BZ130" s="77"/>
      <c r="CA130" s="77"/>
      <c r="CB130" s="77"/>
      <c r="CC130" s="77"/>
      <c r="CD130" s="77"/>
      <c r="CE130" s="77"/>
      <c r="CF130" s="77"/>
      <c r="CG130" s="77"/>
      <c r="CH130" s="77"/>
      <c r="CI130" s="77"/>
      <c r="CJ130" s="77"/>
      <c r="CK130" s="77"/>
      <c r="CL130" s="77"/>
      <c r="CM130" s="77"/>
      <c r="CN130" s="77"/>
      <c r="CO130" s="77"/>
      <c r="CP130" s="77"/>
      <c r="CQ130" s="77"/>
      <c r="CR130" s="77"/>
      <c r="CS130" s="77"/>
      <c r="CT130" s="77"/>
      <c r="CU130" s="77"/>
      <c r="CV130" s="77"/>
      <c r="CW130" s="77"/>
      <c r="CX130" s="77"/>
      <c r="CY130" s="77"/>
      <c r="CZ130" s="77"/>
      <c r="DA130" s="77"/>
      <c r="DB130" s="77"/>
      <c r="DC130" s="77"/>
      <c r="DD130" s="77"/>
      <c r="DE130" s="77"/>
      <c r="DF130" s="77"/>
      <c r="DG130" s="77"/>
      <c r="DH130" s="77"/>
      <c r="DI130" s="77"/>
      <c r="DJ130" s="77"/>
      <c r="DK130" s="77"/>
      <c r="DL130" s="77"/>
      <c r="DM130" s="77"/>
      <c r="DN130" s="77"/>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row>
    <row r="131" spans="1:143" ht="27" customHeight="1" x14ac:dyDescent="0.2">
      <c r="A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77"/>
      <c r="BA131" s="77"/>
      <c r="BB131" s="77"/>
      <c r="BC131" s="77"/>
      <c r="BD131" s="77"/>
      <c r="BE131" s="77"/>
      <c r="BF131" s="77"/>
      <c r="BG131" s="77"/>
      <c r="BH131" s="77"/>
      <c r="BI131" s="77"/>
      <c r="BJ131" s="77"/>
      <c r="BK131" s="77"/>
      <c r="BL131" s="77"/>
      <c r="BM131" s="77"/>
      <c r="BN131" s="77"/>
      <c r="BO131" s="77"/>
      <c r="BP131" s="77"/>
      <c r="BQ131" s="77"/>
      <c r="BR131" s="77"/>
      <c r="BS131" s="77"/>
      <c r="BT131" s="77"/>
      <c r="BU131" s="77"/>
      <c r="BV131" s="77"/>
      <c r="BW131" s="77"/>
      <c r="BX131" s="77"/>
      <c r="BY131" s="77"/>
      <c r="BZ131" s="77"/>
      <c r="CA131" s="77"/>
      <c r="CB131" s="77"/>
      <c r="CC131" s="77"/>
      <c r="CD131" s="77"/>
      <c r="CE131" s="77"/>
      <c r="CF131" s="77"/>
      <c r="CG131" s="77"/>
      <c r="CH131" s="77"/>
      <c r="CI131" s="77"/>
      <c r="CJ131" s="77"/>
      <c r="CK131" s="77"/>
      <c r="CL131" s="77"/>
      <c r="CM131" s="77"/>
      <c r="CN131" s="77"/>
      <c r="CO131" s="77"/>
      <c r="CP131" s="77"/>
      <c r="CQ131" s="77"/>
      <c r="CR131" s="77"/>
      <c r="CS131" s="77"/>
      <c r="CT131" s="77"/>
      <c r="CU131" s="77"/>
      <c r="CV131" s="77"/>
      <c r="CW131" s="77"/>
      <c r="CX131" s="77"/>
      <c r="CY131" s="77"/>
      <c r="CZ131" s="77"/>
      <c r="DA131" s="77"/>
      <c r="DB131" s="77"/>
      <c r="DC131" s="77"/>
      <c r="DD131" s="77"/>
      <c r="DE131" s="77"/>
      <c r="DF131" s="77"/>
      <c r="DG131" s="77"/>
      <c r="DH131" s="77"/>
      <c r="DI131" s="77"/>
      <c r="DJ131" s="77"/>
      <c r="DK131" s="77"/>
      <c r="DL131" s="77"/>
      <c r="DM131" s="77"/>
      <c r="DN131" s="77"/>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row>
    <row r="132" spans="1:143" ht="27" customHeight="1" x14ac:dyDescent="0.2">
      <c r="A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77"/>
      <c r="BA132" s="77"/>
      <c r="BB132" s="77"/>
      <c r="BC132" s="77"/>
      <c r="BD132" s="77"/>
      <c r="BE132" s="77"/>
      <c r="BF132" s="77"/>
      <c r="BG132" s="77"/>
      <c r="BH132" s="77"/>
      <c r="BI132" s="77"/>
      <c r="BJ132" s="77"/>
      <c r="BK132" s="77"/>
      <c r="BL132" s="77"/>
      <c r="BM132" s="77"/>
      <c r="BN132" s="77"/>
      <c r="BO132" s="77"/>
      <c r="BP132" s="77"/>
      <c r="BQ132" s="77"/>
      <c r="BR132" s="77"/>
      <c r="BS132" s="77"/>
      <c r="BT132" s="77"/>
      <c r="BU132" s="77"/>
      <c r="BV132" s="77"/>
      <c r="BW132" s="77"/>
      <c r="BX132" s="77"/>
      <c r="BY132" s="77"/>
      <c r="BZ132" s="77"/>
      <c r="CA132" s="77"/>
      <c r="CB132" s="77"/>
      <c r="CC132" s="77"/>
      <c r="CD132" s="77"/>
      <c r="CE132" s="77"/>
      <c r="CF132" s="77"/>
      <c r="CG132" s="77"/>
      <c r="CH132" s="77"/>
      <c r="CI132" s="77"/>
      <c r="CJ132" s="77"/>
      <c r="CK132" s="77"/>
      <c r="CL132" s="77"/>
      <c r="CM132" s="77"/>
      <c r="CN132" s="77"/>
      <c r="CO132" s="77"/>
      <c r="CP132" s="77"/>
      <c r="CQ132" s="77"/>
      <c r="CR132" s="77"/>
      <c r="CS132" s="77"/>
      <c r="CT132" s="77"/>
      <c r="CU132" s="77"/>
      <c r="CV132" s="77"/>
      <c r="CW132" s="77"/>
      <c r="CX132" s="77"/>
      <c r="CY132" s="77"/>
      <c r="CZ132" s="77"/>
      <c r="DA132" s="77"/>
      <c r="DB132" s="77"/>
      <c r="DC132" s="77"/>
      <c r="DD132" s="77"/>
      <c r="DE132" s="77"/>
      <c r="DF132" s="77"/>
      <c r="DG132" s="77"/>
      <c r="DH132" s="77"/>
      <c r="DI132" s="77"/>
      <c r="DJ132" s="77"/>
      <c r="DK132" s="77"/>
      <c r="DL132" s="77"/>
      <c r="DM132" s="77"/>
      <c r="DN132" s="77"/>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row>
    <row r="133" spans="1:143" ht="27" customHeight="1" x14ac:dyDescent="0.2">
      <c r="A133" s="28"/>
      <c r="B133" s="28"/>
      <c r="C133" s="28"/>
      <c r="D133" s="28"/>
      <c r="E133" s="28"/>
      <c r="F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77"/>
      <c r="BA133" s="77"/>
      <c r="BB133" s="77"/>
      <c r="BC133" s="77"/>
      <c r="BD133" s="77"/>
      <c r="BE133" s="77"/>
      <c r="BF133" s="77"/>
      <c r="BG133" s="77"/>
      <c r="BH133" s="77"/>
      <c r="BI133" s="77"/>
      <c r="BJ133" s="77"/>
      <c r="BK133" s="77"/>
      <c r="BL133" s="77"/>
      <c r="BM133" s="77"/>
      <c r="BN133" s="77"/>
      <c r="BO133" s="77"/>
      <c r="BP133" s="77"/>
      <c r="BQ133" s="77"/>
      <c r="BR133" s="77"/>
      <c r="BS133" s="77"/>
      <c r="BT133" s="77"/>
      <c r="BU133" s="77"/>
      <c r="BV133" s="77"/>
      <c r="BW133" s="77"/>
      <c r="BX133" s="77"/>
      <c r="BY133" s="77"/>
      <c r="BZ133" s="77"/>
      <c r="CA133" s="77"/>
      <c r="CB133" s="77"/>
      <c r="CC133" s="77"/>
      <c r="CD133" s="77"/>
      <c r="CE133" s="77"/>
      <c r="CF133" s="77"/>
      <c r="CG133" s="77"/>
      <c r="CH133" s="77"/>
      <c r="CI133" s="77"/>
      <c r="CJ133" s="77"/>
      <c r="CK133" s="77"/>
      <c r="CL133" s="77"/>
      <c r="CM133" s="77"/>
      <c r="CN133" s="77"/>
      <c r="CO133" s="77"/>
      <c r="CP133" s="77"/>
      <c r="CQ133" s="77"/>
      <c r="CR133" s="77"/>
      <c r="CS133" s="77"/>
      <c r="CT133" s="77"/>
      <c r="CU133" s="77"/>
      <c r="CV133" s="77"/>
      <c r="CW133" s="77"/>
      <c r="CX133" s="77"/>
      <c r="CY133" s="77"/>
      <c r="CZ133" s="77"/>
      <c r="DA133" s="77"/>
      <c r="DB133" s="77"/>
      <c r="DC133" s="77"/>
      <c r="DD133" s="77"/>
      <c r="DE133" s="77"/>
      <c r="DF133" s="77"/>
      <c r="DG133" s="77"/>
      <c r="DH133" s="77"/>
      <c r="DI133" s="77"/>
      <c r="DJ133" s="77"/>
      <c r="DK133" s="77"/>
      <c r="DL133" s="77"/>
      <c r="DM133" s="77"/>
      <c r="DN133" s="77"/>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row>
    <row r="134" spans="1:143" ht="27" customHeight="1" x14ac:dyDescent="0.2">
      <c r="A134" s="28"/>
      <c r="B134" s="28"/>
      <c r="C134" s="28"/>
      <c r="D134" s="28"/>
      <c r="E134" s="28"/>
      <c r="F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77"/>
      <c r="BA134" s="77"/>
      <c r="BB134" s="77"/>
      <c r="BC134" s="77"/>
      <c r="BD134" s="77"/>
      <c r="BE134" s="77"/>
      <c r="BF134" s="77"/>
      <c r="BG134" s="77"/>
      <c r="BH134" s="77"/>
      <c r="BI134" s="77"/>
      <c r="BJ134" s="77"/>
      <c r="BK134" s="77"/>
      <c r="BL134" s="77"/>
      <c r="BM134" s="77"/>
      <c r="BN134" s="77"/>
      <c r="BO134" s="77"/>
      <c r="BP134" s="77"/>
      <c r="BQ134" s="77"/>
      <c r="BR134" s="77"/>
      <c r="BS134" s="77"/>
      <c r="BT134" s="77"/>
      <c r="BU134" s="77"/>
      <c r="BV134" s="77"/>
      <c r="BW134" s="77"/>
      <c r="BX134" s="77"/>
      <c r="BY134" s="77"/>
      <c r="BZ134" s="77"/>
      <c r="CA134" s="77"/>
      <c r="CB134" s="77"/>
      <c r="CC134" s="77"/>
      <c r="CD134" s="77"/>
      <c r="CE134" s="77"/>
      <c r="CF134" s="77"/>
      <c r="CG134" s="77"/>
      <c r="CH134" s="77"/>
      <c r="CI134" s="77"/>
      <c r="CJ134" s="77"/>
      <c r="CK134" s="77"/>
      <c r="CL134" s="77"/>
      <c r="CM134" s="77"/>
      <c r="CN134" s="77"/>
      <c r="CO134" s="77"/>
      <c r="CP134" s="77"/>
      <c r="CQ134" s="77"/>
      <c r="CR134" s="77"/>
      <c r="CS134" s="77"/>
      <c r="CT134" s="77"/>
      <c r="CU134" s="77"/>
      <c r="CV134" s="77"/>
      <c r="CW134" s="77"/>
      <c r="CX134" s="77"/>
      <c r="CY134" s="77"/>
      <c r="CZ134" s="77"/>
      <c r="DA134" s="77"/>
      <c r="DB134" s="77"/>
      <c r="DC134" s="77"/>
      <c r="DD134" s="77"/>
      <c r="DE134" s="77"/>
      <c r="DF134" s="77"/>
      <c r="DG134" s="77"/>
      <c r="DH134" s="77"/>
      <c r="DI134" s="77"/>
      <c r="DJ134" s="77"/>
      <c r="DK134" s="77"/>
      <c r="DL134" s="77"/>
      <c r="DM134" s="77"/>
      <c r="DN134" s="77"/>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row>
    <row r="135" spans="1:143" ht="27" customHeight="1" x14ac:dyDescent="0.2">
      <c r="A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77"/>
      <c r="BA135" s="77"/>
      <c r="BB135" s="77"/>
      <c r="BC135" s="77"/>
      <c r="BD135" s="77"/>
      <c r="BE135" s="77"/>
      <c r="BF135" s="77"/>
      <c r="BG135" s="77"/>
      <c r="BH135" s="77"/>
      <c r="BI135" s="77"/>
      <c r="BJ135" s="77"/>
      <c r="BK135" s="77"/>
      <c r="BL135" s="77"/>
      <c r="BM135" s="77"/>
      <c r="BN135" s="77"/>
      <c r="BO135" s="77"/>
      <c r="BP135" s="77"/>
      <c r="BQ135" s="77"/>
      <c r="BR135" s="77"/>
      <c r="BS135" s="77"/>
      <c r="BT135" s="77"/>
      <c r="BU135" s="77"/>
      <c r="BV135" s="77"/>
      <c r="BW135" s="77"/>
      <c r="BX135" s="77"/>
      <c r="BY135" s="77"/>
      <c r="BZ135" s="77"/>
      <c r="CA135" s="77"/>
      <c r="CB135" s="77"/>
      <c r="CC135" s="77"/>
      <c r="CD135" s="77"/>
      <c r="CE135" s="77"/>
      <c r="CF135" s="77"/>
      <c r="CG135" s="77"/>
      <c r="CH135" s="77"/>
      <c r="CI135" s="77"/>
      <c r="CJ135" s="77"/>
      <c r="CK135" s="77"/>
      <c r="CL135" s="77"/>
      <c r="CM135" s="77"/>
      <c r="CN135" s="77"/>
      <c r="CO135" s="77"/>
      <c r="CP135" s="77"/>
      <c r="CQ135" s="77"/>
      <c r="CR135" s="77"/>
      <c r="CS135" s="77"/>
      <c r="CT135" s="77"/>
      <c r="CU135" s="77"/>
      <c r="CV135" s="77"/>
      <c r="CW135" s="77"/>
      <c r="CX135" s="77"/>
      <c r="CY135" s="77"/>
      <c r="CZ135" s="77"/>
      <c r="DA135" s="77"/>
      <c r="DB135" s="77"/>
      <c r="DC135" s="77"/>
      <c r="DD135" s="77"/>
      <c r="DE135" s="77"/>
      <c r="DF135" s="77"/>
      <c r="DG135" s="77"/>
      <c r="DH135" s="77"/>
      <c r="DI135" s="77"/>
      <c r="DJ135" s="77"/>
      <c r="DK135" s="77"/>
      <c r="DL135" s="77"/>
      <c r="DM135" s="77"/>
      <c r="DN135" s="77"/>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row>
    <row r="136" spans="1:143" ht="37.15" customHeight="1" x14ac:dyDescent="0.2">
      <c r="A136" s="28"/>
      <c r="F136" s="147"/>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77"/>
      <c r="BA136" s="77"/>
      <c r="BB136" s="77"/>
      <c r="BC136" s="77"/>
      <c r="BD136" s="77"/>
      <c r="BE136" s="77"/>
      <c r="BF136" s="77"/>
      <c r="BG136" s="77"/>
      <c r="BH136" s="77"/>
      <c r="BI136" s="77"/>
      <c r="BJ136" s="77"/>
      <c r="BK136" s="77"/>
      <c r="BL136" s="77"/>
      <c r="BM136" s="77"/>
      <c r="BN136" s="77"/>
      <c r="BO136" s="77"/>
      <c r="BP136" s="77"/>
      <c r="BQ136" s="77"/>
      <c r="BR136" s="77"/>
      <c r="BS136" s="77"/>
      <c r="BT136" s="77"/>
      <c r="BU136" s="77"/>
      <c r="BV136" s="77"/>
      <c r="BW136" s="77"/>
      <c r="BX136" s="77"/>
      <c r="BY136" s="77"/>
      <c r="BZ136" s="77"/>
      <c r="CA136" s="77"/>
      <c r="CB136" s="77"/>
      <c r="CC136" s="77"/>
      <c r="CD136" s="77"/>
      <c r="CE136" s="77"/>
      <c r="CF136" s="77"/>
      <c r="CG136" s="77"/>
      <c r="CH136" s="77"/>
      <c r="CI136" s="77"/>
      <c r="CJ136" s="77"/>
      <c r="CK136" s="77"/>
      <c r="CL136" s="77"/>
      <c r="CM136" s="77"/>
      <c r="CN136" s="77"/>
      <c r="CO136" s="77"/>
      <c r="CP136" s="77"/>
      <c r="CQ136" s="77"/>
      <c r="CR136" s="77"/>
      <c r="CS136" s="77"/>
      <c r="CT136" s="77"/>
      <c r="CU136" s="77"/>
      <c r="CV136" s="77"/>
      <c r="CW136" s="77"/>
      <c r="CX136" s="77"/>
      <c r="CY136" s="77"/>
      <c r="CZ136" s="77"/>
      <c r="DA136" s="77"/>
      <c r="DB136" s="77"/>
      <c r="DC136" s="77"/>
      <c r="DD136" s="77"/>
      <c r="DE136" s="77"/>
      <c r="DF136" s="77"/>
      <c r="DG136" s="77"/>
      <c r="DH136" s="77"/>
      <c r="DI136" s="77"/>
      <c r="DJ136" s="77"/>
      <c r="DK136" s="77"/>
      <c r="DL136" s="77"/>
      <c r="DM136" s="77"/>
      <c r="DN136" s="77"/>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row>
    <row r="137" spans="1:143" ht="27" customHeight="1" x14ac:dyDescent="0.2">
      <c r="A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77"/>
      <c r="BA137" s="77"/>
      <c r="BB137" s="77"/>
      <c r="BC137" s="77"/>
      <c r="BD137" s="77"/>
      <c r="BE137" s="77"/>
      <c r="BF137" s="77"/>
      <c r="BG137" s="77"/>
      <c r="BH137" s="77"/>
      <c r="BI137" s="77"/>
      <c r="BJ137" s="77"/>
      <c r="BK137" s="77"/>
      <c r="BL137" s="77"/>
      <c r="BM137" s="77"/>
      <c r="BN137" s="77"/>
      <c r="BO137" s="77"/>
      <c r="BP137" s="77"/>
      <c r="BQ137" s="77"/>
      <c r="BR137" s="77"/>
      <c r="BS137" s="77"/>
      <c r="BT137" s="77"/>
      <c r="BU137" s="77"/>
      <c r="BV137" s="77"/>
      <c r="BW137" s="77"/>
      <c r="BX137" s="77"/>
      <c r="BY137" s="77"/>
      <c r="BZ137" s="77"/>
      <c r="CA137" s="77"/>
      <c r="CB137" s="77"/>
      <c r="CC137" s="77"/>
      <c r="CD137" s="77"/>
      <c r="CE137" s="77"/>
      <c r="CF137" s="77"/>
      <c r="CG137" s="77"/>
      <c r="CH137" s="77"/>
      <c r="CI137" s="77"/>
      <c r="CJ137" s="77"/>
      <c r="CK137" s="77"/>
      <c r="CL137" s="77"/>
      <c r="CM137" s="77"/>
      <c r="CN137" s="77"/>
      <c r="CO137" s="77"/>
      <c r="CP137" s="77"/>
      <c r="CQ137" s="77"/>
      <c r="CR137" s="77"/>
      <c r="CS137" s="77"/>
      <c r="CT137" s="77"/>
      <c r="CU137" s="77"/>
      <c r="CV137" s="77"/>
      <c r="CW137" s="77"/>
      <c r="CX137" s="77"/>
      <c r="CY137" s="77"/>
      <c r="CZ137" s="77"/>
      <c r="DA137" s="77"/>
      <c r="DB137" s="77"/>
      <c r="DC137" s="77"/>
      <c r="DD137" s="77"/>
      <c r="DE137" s="77"/>
      <c r="DF137" s="77"/>
      <c r="DG137" s="77"/>
      <c r="DH137" s="77"/>
      <c r="DI137" s="77"/>
      <c r="DJ137" s="77"/>
      <c r="DK137" s="77"/>
      <c r="DL137" s="77"/>
      <c r="DM137" s="77"/>
      <c r="DN137" s="77"/>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row>
    <row r="138" spans="1:143" ht="27" customHeight="1" x14ac:dyDescent="0.2">
      <c r="A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77"/>
      <c r="BA138" s="77"/>
      <c r="BB138" s="77"/>
      <c r="BC138" s="77"/>
      <c r="BD138" s="77"/>
      <c r="BE138" s="77"/>
      <c r="BF138" s="77"/>
      <c r="BG138" s="77"/>
      <c r="BH138" s="77"/>
      <c r="BI138" s="77"/>
      <c r="BJ138" s="77"/>
      <c r="BK138" s="77"/>
      <c r="BL138" s="77"/>
      <c r="BM138" s="77"/>
      <c r="BN138" s="77"/>
      <c r="BO138" s="77"/>
      <c r="BP138" s="77"/>
      <c r="BQ138" s="77"/>
      <c r="BR138" s="77"/>
      <c r="BS138" s="77"/>
      <c r="BT138" s="77"/>
      <c r="BU138" s="77"/>
      <c r="BV138" s="77"/>
      <c r="BW138" s="77"/>
      <c r="BX138" s="77"/>
      <c r="BY138" s="77"/>
      <c r="BZ138" s="77"/>
      <c r="CA138" s="77"/>
      <c r="CB138" s="77"/>
      <c r="CC138" s="77"/>
      <c r="CD138" s="77"/>
      <c r="CE138" s="77"/>
      <c r="CF138" s="77"/>
      <c r="CG138" s="77"/>
      <c r="CH138" s="77"/>
      <c r="CI138" s="77"/>
      <c r="CJ138" s="77"/>
      <c r="CK138" s="77"/>
      <c r="CL138" s="77"/>
      <c r="CM138" s="77"/>
      <c r="CN138" s="77"/>
      <c r="CO138" s="77"/>
      <c r="CP138" s="77"/>
      <c r="CQ138" s="77"/>
      <c r="CR138" s="77"/>
      <c r="CS138" s="77"/>
      <c r="CT138" s="77"/>
      <c r="CU138" s="77"/>
      <c r="CV138" s="77"/>
      <c r="CW138" s="77"/>
      <c r="CX138" s="77"/>
      <c r="CY138" s="77"/>
      <c r="CZ138" s="77"/>
      <c r="DA138" s="77"/>
      <c r="DB138" s="77"/>
      <c r="DC138" s="77"/>
      <c r="DD138" s="77"/>
      <c r="DE138" s="77"/>
      <c r="DF138" s="77"/>
      <c r="DG138" s="77"/>
      <c r="DH138" s="77"/>
      <c r="DI138" s="77"/>
      <c r="DJ138" s="77"/>
      <c r="DK138" s="77"/>
      <c r="DL138" s="77"/>
      <c r="DM138" s="77"/>
      <c r="DN138" s="77"/>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row>
    <row r="139" spans="1:143" ht="27" customHeight="1" x14ac:dyDescent="0.2">
      <c r="A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77"/>
      <c r="BA139" s="77"/>
      <c r="BB139" s="77"/>
      <c r="BC139" s="77"/>
      <c r="BD139" s="77"/>
      <c r="BE139" s="77"/>
      <c r="BF139" s="77"/>
      <c r="BG139" s="77"/>
      <c r="BH139" s="77"/>
      <c r="BI139" s="77"/>
      <c r="BJ139" s="77"/>
      <c r="BK139" s="77"/>
      <c r="BL139" s="77"/>
      <c r="BM139" s="77"/>
      <c r="BN139" s="77"/>
      <c r="BO139" s="77"/>
      <c r="BP139" s="77"/>
      <c r="BQ139" s="77"/>
      <c r="BR139" s="77"/>
      <c r="BS139" s="77"/>
      <c r="BT139" s="77"/>
      <c r="BU139" s="77"/>
      <c r="BV139" s="77"/>
      <c r="BW139" s="77"/>
      <c r="BX139" s="77"/>
      <c r="BY139" s="77"/>
      <c r="BZ139" s="77"/>
      <c r="CA139" s="77"/>
      <c r="CB139" s="77"/>
      <c r="CC139" s="77"/>
      <c r="CD139" s="77"/>
      <c r="CE139" s="77"/>
      <c r="CF139" s="77"/>
      <c r="CG139" s="77"/>
      <c r="CH139" s="77"/>
      <c r="CI139" s="77"/>
      <c r="CJ139" s="77"/>
      <c r="CK139" s="77"/>
      <c r="CL139" s="77"/>
      <c r="CM139" s="77"/>
      <c r="CN139" s="77"/>
      <c r="CO139" s="77"/>
      <c r="CP139" s="77"/>
      <c r="CQ139" s="77"/>
      <c r="CR139" s="77"/>
      <c r="CS139" s="77"/>
      <c r="CT139" s="77"/>
      <c r="CU139" s="77"/>
      <c r="CV139" s="77"/>
      <c r="CW139" s="77"/>
      <c r="CX139" s="77"/>
      <c r="CY139" s="77"/>
      <c r="CZ139" s="77"/>
      <c r="DA139" s="77"/>
      <c r="DB139" s="77"/>
      <c r="DC139" s="77"/>
      <c r="DD139" s="77"/>
      <c r="DE139" s="77"/>
      <c r="DF139" s="77"/>
      <c r="DG139" s="77"/>
      <c r="DH139" s="77"/>
      <c r="DI139" s="77"/>
      <c r="DJ139" s="77"/>
      <c r="DK139" s="77"/>
      <c r="DL139" s="77"/>
      <c r="DM139" s="77"/>
      <c r="DN139" s="77"/>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row>
    <row r="140" spans="1:143" ht="27" customHeight="1" x14ac:dyDescent="0.2">
      <c r="A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77"/>
      <c r="BA140" s="77"/>
      <c r="BB140" s="77"/>
      <c r="BC140" s="77"/>
      <c r="BD140" s="77"/>
      <c r="BE140" s="77"/>
      <c r="BF140" s="77"/>
      <c r="BG140" s="77"/>
      <c r="BH140" s="77"/>
      <c r="BI140" s="77"/>
      <c r="BJ140" s="77"/>
      <c r="BK140" s="77"/>
      <c r="BL140" s="77"/>
      <c r="BM140" s="77"/>
      <c r="BN140" s="77"/>
      <c r="BO140" s="77"/>
      <c r="BP140" s="77"/>
      <c r="BQ140" s="77"/>
      <c r="BR140" s="77"/>
      <c r="BS140" s="77"/>
      <c r="BT140" s="77"/>
      <c r="BU140" s="77"/>
      <c r="BV140" s="77"/>
      <c r="BW140" s="77"/>
      <c r="BX140" s="77"/>
      <c r="BY140" s="77"/>
      <c r="BZ140" s="77"/>
      <c r="CA140" s="77"/>
      <c r="CB140" s="77"/>
      <c r="CC140" s="77"/>
      <c r="CD140" s="77"/>
      <c r="CE140" s="77"/>
      <c r="CF140" s="77"/>
      <c r="CG140" s="77"/>
      <c r="CH140" s="77"/>
      <c r="CI140" s="77"/>
      <c r="CJ140" s="77"/>
      <c r="CK140" s="77"/>
      <c r="CL140" s="77"/>
      <c r="CM140" s="77"/>
      <c r="CN140" s="77"/>
      <c r="CO140" s="77"/>
      <c r="CP140" s="77"/>
      <c r="CQ140" s="77"/>
      <c r="CR140" s="77"/>
      <c r="CS140" s="77"/>
      <c r="CT140" s="77"/>
      <c r="CU140" s="77"/>
      <c r="CV140" s="77"/>
      <c r="CW140" s="77"/>
      <c r="CX140" s="77"/>
      <c r="CY140" s="77"/>
      <c r="CZ140" s="77"/>
      <c r="DA140" s="77"/>
      <c r="DB140" s="77"/>
      <c r="DC140" s="77"/>
      <c r="DD140" s="77"/>
      <c r="DE140" s="77"/>
      <c r="DF140" s="77"/>
      <c r="DG140" s="77"/>
      <c r="DH140" s="77"/>
      <c r="DI140" s="77"/>
      <c r="DJ140" s="77"/>
      <c r="DK140" s="77"/>
      <c r="DL140" s="77"/>
      <c r="DM140" s="77"/>
      <c r="DN140" s="77"/>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row>
    <row r="141" spans="1:143" ht="27" customHeight="1" x14ac:dyDescent="0.2">
      <c r="A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77"/>
      <c r="BA141" s="77"/>
      <c r="BB141" s="77"/>
      <c r="BC141" s="77"/>
      <c r="BD141" s="77"/>
      <c r="BE141" s="77"/>
      <c r="BF141" s="77"/>
      <c r="BG141" s="77"/>
      <c r="BH141" s="77"/>
      <c r="BI141" s="77"/>
      <c r="BJ141" s="77"/>
      <c r="BK141" s="77"/>
      <c r="BL141" s="77"/>
      <c r="BM141" s="77"/>
      <c r="BN141" s="77"/>
      <c r="BO141" s="77"/>
      <c r="BP141" s="77"/>
      <c r="BQ141" s="77"/>
      <c r="BR141" s="77"/>
      <c r="BS141" s="77"/>
      <c r="BT141" s="77"/>
      <c r="BU141" s="77"/>
      <c r="BV141" s="77"/>
      <c r="BW141" s="77"/>
      <c r="BX141" s="77"/>
      <c r="BY141" s="77"/>
      <c r="BZ141" s="77"/>
      <c r="CA141" s="77"/>
      <c r="CB141" s="77"/>
      <c r="CC141" s="77"/>
      <c r="CD141" s="77"/>
      <c r="CE141" s="77"/>
      <c r="CF141" s="77"/>
      <c r="CG141" s="77"/>
      <c r="CH141" s="77"/>
      <c r="CI141" s="77"/>
      <c r="CJ141" s="77"/>
      <c r="CK141" s="77"/>
      <c r="CL141" s="77"/>
      <c r="CM141" s="77"/>
      <c r="CN141" s="77"/>
      <c r="CO141" s="77"/>
      <c r="CP141" s="77"/>
      <c r="CQ141" s="77"/>
      <c r="CR141" s="77"/>
      <c r="CS141" s="77"/>
      <c r="CT141" s="77"/>
      <c r="CU141" s="77"/>
      <c r="CV141" s="77"/>
      <c r="CW141" s="77"/>
      <c r="CX141" s="77"/>
      <c r="CY141" s="77"/>
      <c r="CZ141" s="77"/>
      <c r="DA141" s="77"/>
      <c r="DB141" s="77"/>
      <c r="DC141" s="77"/>
      <c r="DD141" s="77"/>
      <c r="DE141" s="77"/>
      <c r="DF141" s="77"/>
      <c r="DG141" s="77"/>
      <c r="DH141" s="77"/>
      <c r="DI141" s="77"/>
      <c r="DJ141" s="77"/>
      <c r="DK141" s="77"/>
      <c r="DL141" s="77"/>
      <c r="DM141" s="77"/>
      <c r="DN141" s="77"/>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row>
    <row r="142" spans="1:143" ht="33" customHeight="1" x14ac:dyDescent="0.2">
      <c r="A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77"/>
      <c r="BA142" s="77"/>
      <c r="BB142" s="77"/>
      <c r="BC142" s="77"/>
      <c r="BD142" s="77"/>
      <c r="BE142" s="77"/>
      <c r="BF142" s="77"/>
      <c r="BG142" s="77"/>
      <c r="BH142" s="77"/>
      <c r="BI142" s="77"/>
      <c r="BJ142" s="77"/>
      <c r="BK142" s="77"/>
      <c r="BL142" s="77"/>
      <c r="BM142" s="77"/>
      <c r="BN142" s="77"/>
      <c r="BO142" s="77"/>
      <c r="BP142" s="77"/>
      <c r="BQ142" s="77"/>
      <c r="BR142" s="77"/>
      <c r="BS142" s="77"/>
      <c r="BT142" s="77"/>
      <c r="BU142" s="77"/>
      <c r="BV142" s="77"/>
      <c r="BW142" s="77"/>
      <c r="BX142" s="77"/>
      <c r="BY142" s="77"/>
      <c r="BZ142" s="77"/>
      <c r="CA142" s="77"/>
      <c r="CB142" s="77"/>
      <c r="CC142" s="77"/>
      <c r="CD142" s="77"/>
      <c r="CE142" s="77"/>
      <c r="CF142" s="77"/>
      <c r="CG142" s="77"/>
      <c r="CH142" s="77"/>
      <c r="CI142" s="77"/>
      <c r="CJ142" s="77"/>
      <c r="CK142" s="77"/>
      <c r="CL142" s="77"/>
      <c r="CM142" s="77"/>
      <c r="CN142" s="77"/>
      <c r="CO142" s="77"/>
      <c r="CP142" s="77"/>
      <c r="CQ142" s="77"/>
      <c r="CR142" s="77"/>
      <c r="CS142" s="77"/>
      <c r="CT142" s="77"/>
      <c r="CU142" s="77"/>
      <c r="CV142" s="77"/>
      <c r="CW142" s="77"/>
      <c r="CX142" s="77"/>
      <c r="CY142" s="77"/>
      <c r="CZ142" s="77"/>
      <c r="DA142" s="77"/>
      <c r="DB142" s="77"/>
      <c r="DC142" s="77"/>
      <c r="DD142" s="77"/>
      <c r="DE142" s="77"/>
      <c r="DF142" s="77"/>
      <c r="DG142" s="77"/>
      <c r="DH142" s="77"/>
      <c r="DI142" s="77"/>
      <c r="DJ142" s="77"/>
      <c r="DK142" s="77"/>
      <c r="DL142" s="77"/>
      <c r="DM142" s="77"/>
      <c r="DN142" s="77"/>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row>
    <row r="143" spans="1:143" ht="27" customHeight="1" x14ac:dyDescent="0.2">
      <c r="A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77"/>
      <c r="BA143" s="77"/>
      <c r="BB143" s="77"/>
      <c r="BC143" s="77"/>
      <c r="BD143" s="77"/>
      <c r="BE143" s="77"/>
      <c r="BF143" s="77"/>
      <c r="BG143" s="77"/>
      <c r="BH143" s="77"/>
      <c r="BI143" s="77"/>
      <c r="BJ143" s="77"/>
      <c r="BK143" s="77"/>
      <c r="BL143" s="77"/>
      <c r="BM143" s="77"/>
      <c r="BN143" s="77"/>
      <c r="BO143" s="77"/>
      <c r="BP143" s="77"/>
      <c r="BQ143" s="77"/>
      <c r="BR143" s="77"/>
      <c r="BS143" s="77"/>
      <c r="BT143" s="77"/>
      <c r="BU143" s="77"/>
      <c r="BV143" s="77"/>
      <c r="BW143" s="77"/>
      <c r="BX143" s="77"/>
      <c r="BY143" s="77"/>
      <c r="BZ143" s="77"/>
      <c r="CA143" s="77"/>
      <c r="CB143" s="77"/>
      <c r="CC143" s="77"/>
      <c r="CD143" s="77"/>
      <c r="CE143" s="77"/>
      <c r="CF143" s="77"/>
      <c r="CG143" s="77"/>
      <c r="CH143" s="77"/>
      <c r="CI143" s="77"/>
      <c r="CJ143" s="77"/>
      <c r="CK143" s="77"/>
      <c r="CL143" s="77"/>
      <c r="CM143" s="77"/>
      <c r="CN143" s="77"/>
      <c r="CO143" s="77"/>
      <c r="CP143" s="77"/>
      <c r="CQ143" s="77"/>
      <c r="CR143" s="77"/>
      <c r="CS143" s="77"/>
      <c r="CT143" s="77"/>
      <c r="CU143" s="77"/>
      <c r="CV143" s="77"/>
      <c r="CW143" s="77"/>
      <c r="CX143" s="77"/>
      <c r="CY143" s="77"/>
      <c r="CZ143" s="77"/>
      <c r="DA143" s="77"/>
      <c r="DB143" s="77"/>
      <c r="DC143" s="77"/>
      <c r="DD143" s="77"/>
      <c r="DE143" s="77"/>
      <c r="DF143" s="77"/>
      <c r="DG143" s="77"/>
      <c r="DH143" s="77"/>
      <c r="DI143" s="77"/>
      <c r="DJ143" s="77"/>
      <c r="DK143" s="77"/>
      <c r="DL143" s="77"/>
      <c r="DM143" s="77"/>
      <c r="DN143" s="77"/>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row>
    <row r="144" spans="1:143" ht="27" customHeight="1" x14ac:dyDescent="0.2">
      <c r="A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77"/>
      <c r="BA144" s="77"/>
      <c r="BB144" s="77"/>
      <c r="BC144" s="77"/>
      <c r="BD144" s="77"/>
      <c r="BE144" s="77"/>
      <c r="BF144" s="77"/>
      <c r="BG144" s="77"/>
      <c r="BH144" s="77"/>
      <c r="BI144" s="77"/>
      <c r="BJ144" s="77"/>
      <c r="BK144" s="77"/>
      <c r="BL144" s="77"/>
      <c r="BM144" s="77"/>
      <c r="BN144" s="77"/>
      <c r="BO144" s="77"/>
      <c r="BP144" s="77"/>
      <c r="BQ144" s="77"/>
      <c r="BR144" s="77"/>
      <c r="BS144" s="77"/>
      <c r="BT144" s="77"/>
      <c r="BU144" s="77"/>
      <c r="BV144" s="77"/>
      <c r="BW144" s="77"/>
      <c r="BX144" s="77"/>
      <c r="BY144" s="77"/>
      <c r="BZ144" s="77"/>
      <c r="CA144" s="77"/>
      <c r="CB144" s="77"/>
      <c r="CC144" s="77"/>
      <c r="CD144" s="77"/>
      <c r="CE144" s="77"/>
      <c r="CF144" s="77"/>
      <c r="CG144" s="77"/>
      <c r="CH144" s="77"/>
      <c r="CI144" s="77"/>
      <c r="CJ144" s="77"/>
      <c r="CK144" s="77"/>
      <c r="CL144" s="77"/>
      <c r="CM144" s="77"/>
      <c r="CN144" s="77"/>
      <c r="CO144" s="77"/>
      <c r="CP144" s="77"/>
      <c r="CQ144" s="77"/>
      <c r="CR144" s="77"/>
      <c r="CS144" s="77"/>
      <c r="CT144" s="77"/>
      <c r="CU144" s="77"/>
      <c r="CV144" s="77"/>
      <c r="CW144" s="77"/>
      <c r="CX144" s="77"/>
      <c r="CY144" s="77"/>
      <c r="CZ144" s="77"/>
      <c r="DA144" s="77"/>
      <c r="DB144" s="77"/>
      <c r="DC144" s="77"/>
      <c r="DD144" s="77"/>
      <c r="DE144" s="77"/>
      <c r="DF144" s="77"/>
      <c r="DG144" s="77"/>
      <c r="DH144" s="77"/>
      <c r="DI144" s="77"/>
      <c r="DJ144" s="77"/>
      <c r="DK144" s="77"/>
      <c r="DL144" s="77"/>
      <c r="DM144" s="77"/>
      <c r="DN144" s="77"/>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row>
    <row r="145" spans="1:143" ht="27" customHeight="1" x14ac:dyDescent="0.2">
      <c r="A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77"/>
      <c r="BA145" s="77"/>
      <c r="BB145" s="77"/>
      <c r="BC145" s="77"/>
      <c r="BD145" s="77"/>
      <c r="BE145" s="77"/>
      <c r="BF145" s="77"/>
      <c r="BG145" s="77"/>
      <c r="BH145" s="77"/>
      <c r="BI145" s="77"/>
      <c r="BJ145" s="77"/>
      <c r="BK145" s="77"/>
      <c r="BL145" s="77"/>
      <c r="BM145" s="77"/>
      <c r="BN145" s="77"/>
      <c r="BO145" s="77"/>
      <c r="BP145" s="77"/>
      <c r="BQ145" s="77"/>
      <c r="BR145" s="77"/>
      <c r="BS145" s="77"/>
      <c r="BT145" s="77"/>
      <c r="BU145" s="77"/>
      <c r="BV145" s="77"/>
      <c r="BW145" s="77"/>
      <c r="BX145" s="77"/>
      <c r="BY145" s="77"/>
      <c r="BZ145" s="77"/>
      <c r="CA145" s="77"/>
      <c r="CB145" s="77"/>
      <c r="CC145" s="77"/>
      <c r="CD145" s="77"/>
      <c r="CE145" s="77"/>
      <c r="CF145" s="77"/>
      <c r="CG145" s="77"/>
      <c r="CH145" s="77"/>
      <c r="CI145" s="77"/>
      <c r="CJ145" s="77"/>
      <c r="CK145" s="77"/>
      <c r="CL145" s="77"/>
      <c r="CM145" s="77"/>
      <c r="CN145" s="77"/>
      <c r="CO145" s="77"/>
      <c r="CP145" s="77"/>
      <c r="CQ145" s="77"/>
      <c r="CR145" s="77"/>
      <c r="CS145" s="77"/>
      <c r="CT145" s="77"/>
      <c r="CU145" s="77"/>
      <c r="CV145" s="77"/>
      <c r="CW145" s="77"/>
      <c r="CX145" s="77"/>
      <c r="CY145" s="77"/>
      <c r="CZ145" s="77"/>
      <c r="DA145" s="77"/>
      <c r="DB145" s="77"/>
      <c r="DC145" s="77"/>
      <c r="DD145" s="77"/>
      <c r="DE145" s="77"/>
      <c r="DF145" s="77"/>
      <c r="DG145" s="77"/>
      <c r="DH145" s="77"/>
      <c r="DI145" s="77"/>
      <c r="DJ145" s="77"/>
      <c r="DK145" s="77"/>
      <c r="DL145" s="77"/>
      <c r="DM145" s="77"/>
      <c r="DN145" s="77"/>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row>
    <row r="146" spans="1:143" ht="27" customHeight="1" x14ac:dyDescent="0.2">
      <c r="A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77"/>
      <c r="BA146" s="77"/>
      <c r="BB146" s="77"/>
      <c r="BC146" s="77"/>
      <c r="BD146" s="77"/>
      <c r="BE146" s="77"/>
      <c r="BF146" s="77"/>
      <c r="BG146" s="77"/>
      <c r="BH146" s="77"/>
      <c r="BI146" s="77"/>
      <c r="BJ146" s="77"/>
      <c r="BK146" s="77"/>
      <c r="BL146" s="77"/>
      <c r="BM146" s="77"/>
      <c r="BN146" s="77"/>
      <c r="BO146" s="77"/>
      <c r="BP146" s="77"/>
      <c r="BQ146" s="77"/>
      <c r="BR146" s="77"/>
      <c r="BS146" s="77"/>
      <c r="BT146" s="77"/>
      <c r="BU146" s="77"/>
      <c r="BV146" s="77"/>
      <c r="BW146" s="77"/>
      <c r="BX146" s="77"/>
      <c r="BY146" s="77"/>
      <c r="BZ146" s="77"/>
      <c r="CA146" s="77"/>
      <c r="CB146" s="77"/>
      <c r="CC146" s="77"/>
      <c r="CD146" s="77"/>
      <c r="CE146" s="77"/>
      <c r="CF146" s="77"/>
      <c r="CG146" s="77"/>
      <c r="CH146" s="77"/>
      <c r="CI146" s="77"/>
      <c r="CJ146" s="77"/>
      <c r="CK146" s="77"/>
      <c r="CL146" s="77"/>
      <c r="CM146" s="77"/>
      <c r="CN146" s="77"/>
      <c r="CO146" s="77"/>
      <c r="CP146" s="77"/>
      <c r="CQ146" s="77"/>
      <c r="CR146" s="77"/>
      <c r="CS146" s="77"/>
      <c r="CT146" s="77"/>
      <c r="CU146" s="77"/>
      <c r="CV146" s="77"/>
      <c r="CW146" s="77"/>
      <c r="CX146" s="77"/>
      <c r="CY146" s="77"/>
      <c r="CZ146" s="77"/>
      <c r="DA146" s="77"/>
      <c r="DB146" s="77"/>
      <c r="DC146" s="77"/>
      <c r="DD146" s="77"/>
      <c r="DE146" s="77"/>
      <c r="DF146" s="77"/>
      <c r="DG146" s="77"/>
      <c r="DH146" s="77"/>
      <c r="DI146" s="77"/>
      <c r="DJ146" s="77"/>
      <c r="DK146" s="77"/>
      <c r="DL146" s="77"/>
      <c r="DM146" s="77"/>
      <c r="DN146" s="77"/>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row>
    <row r="147" spans="1:143" ht="27" customHeight="1" x14ac:dyDescent="0.2">
      <c r="A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77"/>
      <c r="BA147" s="77"/>
      <c r="BB147" s="77"/>
      <c r="BC147" s="77"/>
      <c r="BD147" s="77"/>
      <c r="BE147" s="77"/>
      <c r="BF147" s="77"/>
      <c r="BG147" s="77"/>
      <c r="BH147" s="77"/>
      <c r="BI147" s="77"/>
      <c r="BJ147" s="77"/>
      <c r="BK147" s="77"/>
      <c r="BL147" s="77"/>
      <c r="BM147" s="77"/>
      <c r="BN147" s="77"/>
      <c r="BO147" s="77"/>
      <c r="BP147" s="77"/>
      <c r="BQ147" s="77"/>
      <c r="BR147" s="77"/>
      <c r="BS147" s="77"/>
      <c r="BT147" s="77"/>
      <c r="BU147" s="77"/>
      <c r="BV147" s="77"/>
      <c r="BW147" s="77"/>
      <c r="BX147" s="77"/>
      <c r="BY147" s="77"/>
      <c r="BZ147" s="77"/>
      <c r="CA147" s="77"/>
      <c r="CB147" s="77"/>
      <c r="CC147" s="77"/>
      <c r="CD147" s="77"/>
      <c r="CE147" s="77"/>
      <c r="CF147" s="77"/>
      <c r="CG147" s="77"/>
      <c r="CH147" s="77"/>
      <c r="CI147" s="77"/>
      <c r="CJ147" s="77"/>
      <c r="CK147" s="77"/>
      <c r="CL147" s="77"/>
      <c r="CM147" s="77"/>
      <c r="CN147" s="77"/>
      <c r="CO147" s="77"/>
      <c r="CP147" s="77"/>
      <c r="CQ147" s="77"/>
      <c r="CR147" s="77"/>
      <c r="CS147" s="77"/>
      <c r="CT147" s="77"/>
      <c r="CU147" s="77"/>
      <c r="CV147" s="77"/>
      <c r="CW147" s="77"/>
      <c r="CX147" s="77"/>
      <c r="CY147" s="77"/>
      <c r="CZ147" s="77"/>
      <c r="DA147" s="77"/>
      <c r="DB147" s="77"/>
      <c r="DC147" s="77"/>
      <c r="DD147" s="77"/>
      <c r="DE147" s="77"/>
      <c r="DF147" s="77"/>
      <c r="DG147" s="77"/>
      <c r="DH147" s="77"/>
      <c r="DI147" s="77"/>
      <c r="DJ147" s="77"/>
      <c r="DK147" s="77"/>
      <c r="DL147" s="77"/>
      <c r="DM147" s="77"/>
      <c r="DN147" s="77"/>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row>
    <row r="148" spans="1:143" ht="43.9" customHeight="1" x14ac:dyDescent="0.2">
      <c r="BC148" s="77"/>
      <c r="BD148" s="77"/>
      <c r="BE148" s="77"/>
      <c r="BF148" s="77"/>
      <c r="BG148" s="77"/>
      <c r="BH148" s="77"/>
      <c r="BI148" s="77"/>
      <c r="BJ148" s="77"/>
      <c r="BK148" s="77"/>
      <c r="BL148" s="77"/>
      <c r="BM148" s="77"/>
      <c r="BN148" s="77"/>
      <c r="BO148" s="77"/>
      <c r="BP148" s="77"/>
      <c r="BQ148" s="77"/>
      <c r="BR148" s="77"/>
      <c r="BS148" s="77"/>
      <c r="BT148" s="77"/>
      <c r="BU148" s="77"/>
      <c r="BV148" s="77"/>
      <c r="BW148" s="77"/>
      <c r="BX148" s="77"/>
      <c r="BY148" s="77"/>
      <c r="BZ148" s="77"/>
      <c r="CA148" s="77"/>
      <c r="CB148" s="77"/>
      <c r="CC148" s="77"/>
      <c r="CD148" s="77"/>
      <c r="CE148" s="77"/>
      <c r="CF148" s="77"/>
      <c r="CG148" s="77"/>
      <c r="CH148" s="77"/>
      <c r="CI148" s="77"/>
      <c r="CJ148" s="77"/>
      <c r="CK148" s="77"/>
      <c r="CL148" s="77"/>
      <c r="CM148" s="77"/>
      <c r="CN148" s="77"/>
      <c r="CO148" s="77"/>
      <c r="CP148" s="77"/>
      <c r="CQ148" s="77"/>
      <c r="CR148" s="77"/>
      <c r="CS148" s="77"/>
      <c r="CT148" s="77"/>
      <c r="CU148" s="77"/>
      <c r="CV148" s="77"/>
      <c r="CW148" s="77"/>
      <c r="CX148" s="77"/>
      <c r="CY148" s="77"/>
      <c r="CZ148" s="77"/>
      <c r="DA148" s="77"/>
      <c r="DB148" s="77"/>
      <c r="DC148" s="77"/>
      <c r="DD148" s="77"/>
      <c r="DE148" s="77"/>
      <c r="DF148" s="77"/>
      <c r="DG148" s="77"/>
      <c r="DH148" s="77"/>
      <c r="DI148" s="77"/>
      <c r="DJ148" s="77"/>
      <c r="DK148" s="77"/>
      <c r="DL148" s="77"/>
      <c r="DM148" s="77"/>
      <c r="DN148" s="77"/>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row>
    <row r="149" spans="1:143" ht="27" customHeight="1" x14ac:dyDescent="0.2">
      <c r="BC149" s="77"/>
      <c r="BD149" s="77"/>
      <c r="BE149" s="77"/>
      <c r="BF149" s="77"/>
      <c r="BG149" s="77"/>
      <c r="BH149" s="77"/>
      <c r="BI149" s="77"/>
      <c r="BJ149" s="77"/>
      <c r="BK149" s="77"/>
      <c r="BL149" s="77"/>
      <c r="BM149" s="77"/>
      <c r="BN149" s="77"/>
      <c r="BO149" s="77"/>
      <c r="BP149" s="77"/>
      <c r="BQ149" s="77"/>
      <c r="BR149" s="77"/>
      <c r="BS149" s="77"/>
      <c r="BT149" s="77"/>
      <c r="BU149" s="77"/>
      <c r="BV149" s="77"/>
      <c r="BW149" s="77"/>
      <c r="BX149" s="77"/>
      <c r="BY149" s="77"/>
      <c r="BZ149" s="77"/>
      <c r="CA149" s="77"/>
      <c r="CB149" s="77"/>
      <c r="CC149" s="77"/>
      <c r="CD149" s="77"/>
      <c r="CE149" s="77"/>
      <c r="CF149" s="77"/>
      <c r="CG149" s="77"/>
      <c r="CH149" s="77"/>
      <c r="CI149" s="77"/>
      <c r="CJ149" s="77"/>
      <c r="CK149" s="77"/>
      <c r="CL149" s="77"/>
      <c r="CM149" s="77"/>
      <c r="CN149" s="77"/>
      <c r="CO149" s="77"/>
      <c r="CP149" s="77"/>
      <c r="CQ149" s="77"/>
      <c r="CR149" s="77"/>
      <c r="CS149" s="77"/>
      <c r="CT149" s="77"/>
      <c r="CU149" s="77"/>
      <c r="CV149" s="77"/>
      <c r="CW149" s="77"/>
      <c r="CX149" s="77"/>
      <c r="CY149" s="77"/>
      <c r="CZ149" s="77"/>
      <c r="DA149" s="77"/>
      <c r="DB149" s="77"/>
      <c r="DC149" s="77"/>
      <c r="DD149" s="77"/>
      <c r="DE149" s="77"/>
      <c r="DF149" s="77"/>
      <c r="DG149" s="77"/>
      <c r="DH149" s="77"/>
      <c r="DI149" s="77"/>
      <c r="DJ149" s="77"/>
      <c r="DK149" s="77"/>
      <c r="DL149" s="77"/>
      <c r="DM149" s="77"/>
      <c r="DN149" s="77"/>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row>
    <row r="150" spans="1:143" ht="27" customHeight="1" x14ac:dyDescent="0.2">
      <c r="BC150" s="77"/>
      <c r="BD150" s="77"/>
      <c r="BE150" s="77"/>
      <c r="BF150" s="77"/>
      <c r="BG150" s="77"/>
      <c r="BH150" s="77"/>
      <c r="BI150" s="77"/>
      <c r="BJ150" s="77"/>
      <c r="BK150" s="77"/>
      <c r="BL150" s="77"/>
      <c r="BM150" s="77"/>
      <c r="BN150" s="77"/>
      <c r="BO150" s="77"/>
      <c r="BP150" s="77"/>
      <c r="BQ150" s="77"/>
      <c r="BR150" s="77"/>
      <c r="BS150" s="77"/>
      <c r="BT150" s="77"/>
      <c r="BU150" s="77"/>
      <c r="BV150" s="77"/>
      <c r="BW150" s="77"/>
      <c r="BX150" s="77"/>
      <c r="BY150" s="77"/>
      <c r="BZ150" s="77"/>
      <c r="CA150" s="77"/>
      <c r="CB150" s="77"/>
      <c r="CC150" s="77"/>
      <c r="CD150" s="77"/>
      <c r="CE150" s="77"/>
      <c r="CF150" s="77"/>
      <c r="CG150" s="77"/>
      <c r="CH150" s="77"/>
      <c r="CI150" s="77"/>
      <c r="CJ150" s="77"/>
      <c r="CK150" s="77"/>
      <c r="CL150" s="77"/>
      <c r="CM150" s="77"/>
      <c r="CN150" s="77"/>
      <c r="CO150" s="77"/>
      <c r="CP150" s="77"/>
      <c r="CQ150" s="77"/>
      <c r="CR150" s="77"/>
      <c r="CS150" s="77"/>
      <c r="CT150" s="77"/>
      <c r="CU150" s="77"/>
      <c r="CV150" s="77"/>
      <c r="CW150" s="77"/>
      <c r="CX150" s="77"/>
      <c r="CY150" s="77"/>
      <c r="CZ150" s="77"/>
      <c r="DA150" s="77"/>
      <c r="DB150" s="77"/>
      <c r="DC150" s="77"/>
      <c r="DD150" s="77"/>
      <c r="DE150" s="77"/>
      <c r="DF150" s="77"/>
      <c r="DG150" s="77"/>
      <c r="DH150" s="77"/>
      <c r="DI150" s="77"/>
      <c r="DJ150" s="77"/>
      <c r="DK150" s="77"/>
      <c r="DL150" s="77"/>
      <c r="DM150" s="77"/>
      <c r="DN150" s="77"/>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row>
    <row r="151" spans="1:143" ht="27" customHeight="1" x14ac:dyDescent="0.2">
      <c r="BC151" s="77"/>
      <c r="BD151" s="77"/>
      <c r="BE151" s="77"/>
      <c r="BF151" s="77"/>
      <c r="BG151" s="77"/>
      <c r="BH151" s="77"/>
      <c r="BI151" s="77"/>
      <c r="BJ151" s="77"/>
      <c r="BK151" s="77"/>
      <c r="BL151" s="77"/>
      <c r="BM151" s="77"/>
      <c r="BN151" s="77"/>
      <c r="BO151" s="77"/>
      <c r="BP151" s="77"/>
      <c r="BQ151" s="77"/>
      <c r="BR151" s="77"/>
      <c r="BS151" s="77"/>
      <c r="BT151" s="77"/>
      <c r="BU151" s="77"/>
      <c r="BV151" s="77"/>
      <c r="BW151" s="77"/>
      <c r="BX151" s="77"/>
      <c r="BY151" s="77"/>
      <c r="BZ151" s="77"/>
      <c r="CA151" s="77"/>
      <c r="CB151" s="77"/>
      <c r="CC151" s="77"/>
      <c r="CD151" s="77"/>
      <c r="CE151" s="77"/>
      <c r="CF151" s="77"/>
      <c r="CG151" s="77"/>
      <c r="CH151" s="77"/>
      <c r="CI151" s="77"/>
      <c r="CJ151" s="77"/>
      <c r="CK151" s="77"/>
      <c r="CL151" s="77"/>
      <c r="CM151" s="77"/>
      <c r="CN151" s="77"/>
      <c r="CO151" s="77"/>
      <c r="CP151" s="77"/>
      <c r="CQ151" s="77"/>
      <c r="CR151" s="77"/>
      <c r="CS151" s="77"/>
      <c r="CT151" s="77"/>
      <c r="CU151" s="77"/>
      <c r="CV151" s="77"/>
      <c r="CW151" s="77"/>
      <c r="CX151" s="77"/>
      <c r="CY151" s="77"/>
      <c r="CZ151" s="77"/>
      <c r="DA151" s="77"/>
      <c r="DB151" s="77"/>
      <c r="DC151" s="77"/>
      <c r="DD151" s="77"/>
      <c r="DE151" s="77"/>
      <c r="DF151" s="77"/>
      <c r="DG151" s="77"/>
      <c r="DH151" s="77"/>
      <c r="DI151" s="77"/>
      <c r="DJ151" s="77"/>
      <c r="DK151" s="77"/>
      <c r="DL151" s="77"/>
      <c r="DM151" s="77"/>
      <c r="DN151" s="77"/>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row>
    <row r="152" spans="1:143" ht="27" customHeight="1" x14ac:dyDescent="0.2">
      <c r="BC152" s="77"/>
      <c r="BD152" s="77"/>
      <c r="BE152" s="77"/>
      <c r="BF152" s="77"/>
      <c r="BG152" s="77"/>
      <c r="BH152" s="77"/>
      <c r="BI152" s="77"/>
      <c r="BJ152" s="77"/>
      <c r="BK152" s="77"/>
      <c r="BL152" s="77"/>
      <c r="BM152" s="77"/>
      <c r="BN152" s="77"/>
      <c r="BO152" s="77"/>
      <c r="BP152" s="77"/>
      <c r="BQ152" s="77"/>
      <c r="BR152" s="77"/>
      <c r="BS152" s="77"/>
      <c r="BT152" s="77"/>
      <c r="BU152" s="77"/>
      <c r="BV152" s="77"/>
      <c r="BW152" s="77"/>
      <c r="BX152" s="77"/>
      <c r="BY152" s="77"/>
      <c r="BZ152" s="77"/>
      <c r="CA152" s="77"/>
      <c r="CB152" s="77"/>
      <c r="CC152" s="77"/>
      <c r="CD152" s="77"/>
      <c r="CE152" s="77"/>
      <c r="CF152" s="77"/>
      <c r="CG152" s="77"/>
      <c r="CH152" s="77"/>
      <c r="CI152" s="77"/>
      <c r="CJ152" s="77"/>
      <c r="CK152" s="77"/>
      <c r="CL152" s="77"/>
      <c r="CM152" s="77"/>
      <c r="CN152" s="77"/>
      <c r="CO152" s="77"/>
      <c r="CP152" s="77"/>
      <c r="CQ152" s="77"/>
      <c r="CR152" s="77"/>
      <c r="CS152" s="77"/>
      <c r="CT152" s="77"/>
      <c r="CU152" s="77"/>
      <c r="CV152" s="77"/>
      <c r="CW152" s="77"/>
      <c r="CX152" s="77"/>
      <c r="CY152" s="77"/>
      <c r="CZ152" s="77"/>
      <c r="DA152" s="77"/>
      <c r="DB152" s="77"/>
      <c r="DC152" s="77"/>
      <c r="DD152" s="77"/>
      <c r="DE152" s="77"/>
      <c r="DF152" s="77"/>
      <c r="DG152" s="77"/>
      <c r="DH152" s="77"/>
      <c r="DI152" s="77"/>
      <c r="DJ152" s="77"/>
      <c r="DK152" s="77"/>
      <c r="DL152" s="77"/>
      <c r="DM152" s="77"/>
      <c r="DN152" s="77"/>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row>
    <row r="153" spans="1:143" ht="27" customHeight="1" x14ac:dyDescent="0.2">
      <c r="BC153" s="77"/>
      <c r="BD153" s="77"/>
      <c r="BE153" s="77"/>
      <c r="BF153" s="77"/>
      <c r="BG153" s="77"/>
      <c r="BH153" s="77"/>
      <c r="BI153" s="77"/>
      <c r="BJ153" s="77"/>
      <c r="BK153" s="77"/>
      <c r="BL153" s="77"/>
      <c r="BM153" s="77"/>
      <c r="BN153" s="77"/>
      <c r="BO153" s="77"/>
      <c r="BP153" s="77"/>
      <c r="BQ153" s="77"/>
      <c r="BR153" s="77"/>
      <c r="BS153" s="77"/>
      <c r="BT153" s="77"/>
      <c r="BU153" s="77"/>
      <c r="BV153" s="77"/>
      <c r="BW153" s="77"/>
      <c r="BX153" s="77"/>
      <c r="BY153" s="77"/>
      <c r="BZ153" s="77"/>
      <c r="CA153" s="77"/>
      <c r="CB153" s="77"/>
      <c r="CC153" s="77"/>
      <c r="CD153" s="77"/>
      <c r="CE153" s="77"/>
      <c r="CF153" s="77"/>
      <c r="CG153" s="77"/>
      <c r="CH153" s="77"/>
      <c r="CI153" s="77"/>
      <c r="CJ153" s="77"/>
      <c r="CK153" s="77"/>
      <c r="CL153" s="77"/>
      <c r="CM153" s="77"/>
      <c r="CN153" s="77"/>
      <c r="CO153" s="77"/>
      <c r="CP153" s="77"/>
      <c r="CQ153" s="77"/>
      <c r="CR153" s="77"/>
      <c r="CS153" s="77"/>
      <c r="CT153" s="77"/>
      <c r="CU153" s="77"/>
      <c r="CV153" s="77"/>
      <c r="CW153" s="77"/>
      <c r="CX153" s="77"/>
      <c r="CY153" s="77"/>
      <c r="CZ153" s="77"/>
      <c r="DA153" s="77"/>
      <c r="DB153" s="77"/>
      <c r="DC153" s="77"/>
      <c r="DD153" s="77"/>
      <c r="DE153" s="77"/>
      <c r="DF153" s="77"/>
      <c r="DG153" s="77"/>
      <c r="DH153" s="77"/>
      <c r="DI153" s="77"/>
      <c r="DJ153" s="77"/>
      <c r="DK153" s="77"/>
      <c r="DL153" s="77"/>
      <c r="DM153" s="77"/>
      <c r="DN153" s="77"/>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row>
    <row r="154" spans="1:143" ht="27" customHeight="1" x14ac:dyDescent="0.2">
      <c r="BC154" s="77"/>
      <c r="BD154" s="77"/>
      <c r="BE154" s="77"/>
      <c r="BF154" s="77"/>
      <c r="BG154" s="77"/>
      <c r="BH154" s="77"/>
      <c r="BI154" s="77"/>
      <c r="BJ154" s="77"/>
      <c r="BK154" s="77"/>
      <c r="BL154" s="77"/>
      <c r="BM154" s="77"/>
      <c r="BN154" s="77"/>
      <c r="BO154" s="77"/>
      <c r="BP154" s="77"/>
      <c r="BQ154" s="77"/>
      <c r="BR154" s="77"/>
      <c r="BS154" s="77"/>
      <c r="BT154" s="77"/>
      <c r="BU154" s="77"/>
      <c r="BV154" s="77"/>
      <c r="BW154" s="77"/>
      <c r="BX154" s="77"/>
      <c r="BY154" s="77"/>
      <c r="BZ154" s="77"/>
      <c r="CA154" s="77"/>
      <c r="CB154" s="77"/>
      <c r="CC154" s="77"/>
      <c r="CD154" s="77"/>
      <c r="CE154" s="77"/>
      <c r="CF154" s="77"/>
      <c r="CG154" s="77"/>
      <c r="CH154" s="77"/>
      <c r="CI154" s="77"/>
      <c r="CJ154" s="77"/>
      <c r="CK154" s="77"/>
      <c r="CL154" s="77"/>
      <c r="CM154" s="77"/>
      <c r="CN154" s="77"/>
      <c r="CO154" s="77"/>
      <c r="CP154" s="77"/>
      <c r="CQ154" s="77"/>
      <c r="CR154" s="77"/>
      <c r="CS154" s="77"/>
      <c r="CT154" s="77"/>
      <c r="CU154" s="77"/>
      <c r="CV154" s="77"/>
      <c r="CW154" s="77"/>
      <c r="CX154" s="77"/>
      <c r="CY154" s="77"/>
      <c r="CZ154" s="77"/>
      <c r="DA154" s="77"/>
      <c r="DB154" s="77"/>
      <c r="DC154" s="77"/>
      <c r="DD154" s="77"/>
      <c r="DE154" s="77"/>
      <c r="DF154" s="77"/>
      <c r="DG154" s="77"/>
      <c r="DH154" s="77"/>
      <c r="DI154" s="77"/>
      <c r="DJ154" s="77"/>
      <c r="DK154" s="77"/>
      <c r="DL154" s="77"/>
      <c r="DM154" s="77"/>
      <c r="DN154" s="77"/>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row>
    <row r="155" spans="1:143" ht="27" customHeight="1" x14ac:dyDescent="0.2">
      <c r="BC155" s="77"/>
      <c r="BD155" s="77"/>
      <c r="BE155" s="77"/>
      <c r="BF155" s="77"/>
      <c r="BG155" s="77"/>
      <c r="BH155" s="77"/>
      <c r="BI155" s="77"/>
      <c r="BJ155" s="77"/>
      <c r="BK155" s="77"/>
      <c r="BL155" s="77"/>
      <c r="BM155" s="77"/>
      <c r="BN155" s="77"/>
      <c r="BO155" s="77"/>
      <c r="BP155" s="77"/>
      <c r="BQ155" s="77"/>
      <c r="BR155" s="77"/>
      <c r="BS155" s="77"/>
      <c r="BT155" s="77"/>
      <c r="BU155" s="77"/>
      <c r="BV155" s="77"/>
      <c r="BW155" s="77"/>
      <c r="BX155" s="77"/>
      <c r="BY155" s="77"/>
      <c r="BZ155" s="77"/>
      <c r="CA155" s="77"/>
      <c r="CB155" s="77"/>
      <c r="CC155" s="77"/>
      <c r="CD155" s="77"/>
      <c r="CE155" s="77"/>
      <c r="CF155" s="77"/>
      <c r="CG155" s="77"/>
      <c r="CH155" s="77"/>
      <c r="CI155" s="77"/>
      <c r="CJ155" s="77"/>
      <c r="CK155" s="77"/>
      <c r="CL155" s="77"/>
      <c r="CM155" s="77"/>
      <c r="CN155" s="77"/>
      <c r="CO155" s="77"/>
      <c r="CP155" s="77"/>
      <c r="CQ155" s="77"/>
      <c r="CR155" s="77"/>
      <c r="CS155" s="77"/>
      <c r="CT155" s="77"/>
      <c r="CU155" s="77"/>
      <c r="CV155" s="77"/>
      <c r="CW155" s="77"/>
      <c r="CX155" s="77"/>
      <c r="CY155" s="77"/>
      <c r="CZ155" s="77"/>
      <c r="DA155" s="77"/>
      <c r="DB155" s="77"/>
      <c r="DC155" s="77"/>
      <c r="DD155" s="77"/>
      <c r="DE155" s="77"/>
      <c r="DF155" s="77"/>
      <c r="DG155" s="77"/>
      <c r="DH155" s="77"/>
      <c r="DI155" s="77"/>
      <c r="DJ155" s="77"/>
      <c r="DK155" s="77"/>
      <c r="DL155" s="77"/>
      <c r="DM155" s="77"/>
      <c r="DN155" s="77"/>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row>
    <row r="156" spans="1:143" ht="27" customHeight="1" x14ac:dyDescent="0.2">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77"/>
      <c r="BA156" s="77"/>
      <c r="BB156" s="77"/>
      <c r="BC156" s="77"/>
      <c r="BD156" s="77"/>
      <c r="BE156" s="77"/>
      <c r="BF156" s="77"/>
      <c r="BG156" s="77"/>
      <c r="BH156" s="77"/>
      <c r="BI156" s="77"/>
      <c r="BJ156" s="77"/>
      <c r="BK156" s="77"/>
      <c r="BL156" s="77"/>
      <c r="BM156" s="77"/>
      <c r="BN156" s="77"/>
      <c r="BO156" s="77"/>
      <c r="BP156" s="77"/>
      <c r="BQ156" s="77"/>
      <c r="BR156" s="77"/>
      <c r="BS156" s="77"/>
      <c r="BT156" s="77"/>
      <c r="BU156" s="77"/>
      <c r="BV156" s="77"/>
      <c r="BW156" s="77"/>
      <c r="BX156" s="77"/>
      <c r="BY156" s="77"/>
      <c r="BZ156" s="77"/>
      <c r="CA156" s="77"/>
      <c r="CB156" s="77"/>
      <c r="CC156" s="77"/>
      <c r="CD156" s="77"/>
      <c r="CE156" s="77"/>
      <c r="CF156" s="77"/>
      <c r="CG156" s="77"/>
      <c r="CH156" s="77"/>
      <c r="CI156" s="77"/>
      <c r="CJ156" s="77"/>
      <c r="CK156" s="77"/>
      <c r="CL156" s="77"/>
      <c r="CM156" s="77"/>
      <c r="CN156" s="77"/>
      <c r="CO156" s="77"/>
      <c r="CP156" s="77"/>
      <c r="CQ156" s="77"/>
      <c r="CR156" s="77"/>
      <c r="CS156" s="77"/>
      <c r="CT156" s="77"/>
      <c r="CU156" s="77"/>
      <c r="CV156" s="77"/>
      <c r="CW156" s="77"/>
      <c r="CX156" s="77"/>
      <c r="CY156" s="77"/>
      <c r="CZ156" s="77"/>
      <c r="DA156" s="77"/>
      <c r="DB156" s="77"/>
      <c r="DC156" s="77"/>
      <c r="DD156" s="77"/>
      <c r="DE156" s="77"/>
      <c r="DF156" s="77"/>
      <c r="DG156" s="77"/>
      <c r="DH156" s="77"/>
      <c r="DI156" s="77"/>
      <c r="DJ156" s="77"/>
      <c r="DK156" s="77"/>
      <c r="DL156" s="77"/>
      <c r="DM156" s="77"/>
      <c r="DN156" s="77"/>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row>
    <row r="157" spans="1:143" ht="27" customHeight="1" x14ac:dyDescent="0.2">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77"/>
      <c r="BA157" s="77"/>
      <c r="BB157" s="77"/>
      <c r="BC157" s="77"/>
      <c r="BD157" s="77"/>
      <c r="BE157" s="77"/>
      <c r="BF157" s="77"/>
      <c r="BG157" s="77"/>
      <c r="BH157" s="77"/>
      <c r="BI157" s="77"/>
      <c r="BJ157" s="77"/>
      <c r="BK157" s="77"/>
      <c r="BL157" s="77"/>
      <c r="BM157" s="77"/>
      <c r="BN157" s="77"/>
      <c r="BO157" s="77"/>
      <c r="BP157" s="77"/>
      <c r="BQ157" s="77"/>
      <c r="BR157" s="77"/>
      <c r="BS157" s="77"/>
      <c r="BT157" s="77"/>
      <c r="BU157" s="77"/>
      <c r="BV157" s="77"/>
      <c r="BW157" s="77"/>
      <c r="BX157" s="77"/>
      <c r="BY157" s="77"/>
      <c r="BZ157" s="77"/>
      <c r="CA157" s="77"/>
      <c r="CB157" s="77"/>
      <c r="CC157" s="77"/>
      <c r="CD157" s="77"/>
      <c r="CE157" s="77"/>
      <c r="CF157" s="77"/>
      <c r="CG157" s="77"/>
      <c r="CH157" s="77"/>
      <c r="CI157" s="77"/>
      <c r="CJ157" s="77"/>
      <c r="CK157" s="77"/>
      <c r="CL157" s="77"/>
      <c r="CM157" s="77"/>
      <c r="CN157" s="77"/>
      <c r="CO157" s="77"/>
      <c r="CP157" s="77"/>
      <c r="CQ157" s="77"/>
      <c r="CR157" s="77"/>
      <c r="CS157" s="77"/>
      <c r="CT157" s="77"/>
      <c r="CU157" s="77"/>
      <c r="CV157" s="77"/>
      <c r="CW157" s="77"/>
      <c r="CX157" s="77"/>
      <c r="CY157" s="77"/>
      <c r="CZ157" s="77"/>
      <c r="DA157" s="77"/>
      <c r="DB157" s="77"/>
      <c r="DC157" s="77"/>
      <c r="DD157" s="77"/>
      <c r="DE157" s="77"/>
      <c r="DF157" s="77"/>
      <c r="DG157" s="77"/>
      <c r="DH157" s="77"/>
      <c r="DI157" s="77"/>
      <c r="DJ157" s="77"/>
      <c r="DK157" s="77"/>
      <c r="DL157" s="77"/>
      <c r="DM157" s="77"/>
      <c r="DN157" s="77"/>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row>
    <row r="158" spans="1:143" ht="27" customHeight="1" x14ac:dyDescent="0.2">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77"/>
      <c r="BA158" s="77"/>
      <c r="BB158" s="77"/>
      <c r="BC158" s="77"/>
      <c r="BD158" s="77"/>
      <c r="BE158" s="77"/>
      <c r="BF158" s="77"/>
      <c r="BG158" s="77"/>
      <c r="BH158" s="77"/>
      <c r="BI158" s="77"/>
      <c r="BJ158" s="77"/>
      <c r="BK158" s="77"/>
      <c r="BL158" s="77"/>
      <c r="BM158" s="77"/>
      <c r="BN158" s="77"/>
      <c r="BO158" s="77"/>
      <c r="BP158" s="77"/>
      <c r="BQ158" s="77"/>
      <c r="BR158" s="77"/>
      <c r="BS158" s="77"/>
      <c r="BT158" s="77"/>
      <c r="BU158" s="77"/>
      <c r="BV158" s="77"/>
      <c r="BW158" s="77"/>
      <c r="BX158" s="77"/>
      <c r="BY158" s="77"/>
      <c r="BZ158" s="77"/>
      <c r="CA158" s="77"/>
      <c r="CB158" s="77"/>
      <c r="CC158" s="77"/>
      <c r="CD158" s="77"/>
      <c r="CE158" s="77"/>
      <c r="CF158" s="77"/>
      <c r="CG158" s="77"/>
      <c r="CH158" s="77"/>
      <c r="CI158" s="77"/>
      <c r="CJ158" s="77"/>
      <c r="CK158" s="77"/>
      <c r="CL158" s="77"/>
      <c r="CM158" s="77"/>
      <c r="CN158" s="77"/>
      <c r="CO158" s="77"/>
      <c r="CP158" s="77"/>
      <c r="CQ158" s="77"/>
      <c r="CR158" s="77"/>
      <c r="CS158" s="77"/>
      <c r="CT158" s="77"/>
      <c r="CU158" s="77"/>
      <c r="CV158" s="77"/>
      <c r="CW158" s="77"/>
      <c r="CX158" s="77"/>
      <c r="CY158" s="77"/>
      <c r="CZ158" s="77"/>
      <c r="DA158" s="77"/>
      <c r="DB158" s="77"/>
      <c r="DC158" s="77"/>
      <c r="DD158" s="77"/>
      <c r="DE158" s="77"/>
      <c r="DF158" s="77"/>
      <c r="DG158" s="77"/>
      <c r="DH158" s="77"/>
      <c r="DI158" s="77"/>
      <c r="DJ158" s="77"/>
      <c r="DK158" s="77"/>
      <c r="DL158" s="77"/>
      <c r="DM158" s="77"/>
      <c r="DN158" s="77"/>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row>
    <row r="159" spans="1:143" ht="27" customHeight="1" x14ac:dyDescent="0.2">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77"/>
      <c r="BA159" s="77"/>
      <c r="BB159" s="77"/>
      <c r="BC159" s="77"/>
      <c r="BD159" s="77"/>
      <c r="BE159" s="77"/>
      <c r="BF159" s="77"/>
      <c r="BG159" s="77"/>
      <c r="BH159" s="77"/>
      <c r="BI159" s="77"/>
      <c r="BJ159" s="77"/>
      <c r="BK159" s="77"/>
      <c r="BL159" s="77"/>
      <c r="BM159" s="77"/>
      <c r="BN159" s="77"/>
      <c r="BO159" s="77"/>
      <c r="BP159" s="77"/>
      <c r="BQ159" s="77"/>
      <c r="BR159" s="77"/>
      <c r="BS159" s="77"/>
      <c r="BT159" s="77"/>
      <c r="BU159" s="77"/>
      <c r="BV159" s="77"/>
      <c r="BW159" s="77"/>
      <c r="BX159" s="77"/>
      <c r="BY159" s="77"/>
      <c r="BZ159" s="77"/>
      <c r="CA159" s="77"/>
      <c r="CB159" s="77"/>
      <c r="CC159" s="77"/>
      <c r="CD159" s="77"/>
      <c r="CE159" s="77"/>
      <c r="CF159" s="77"/>
      <c r="CG159" s="77"/>
      <c r="CH159" s="77"/>
      <c r="CI159" s="77"/>
      <c r="CJ159" s="77"/>
      <c r="CK159" s="77"/>
      <c r="CL159" s="77"/>
      <c r="CM159" s="77"/>
      <c r="CN159" s="77"/>
      <c r="CO159" s="77"/>
      <c r="CP159" s="77"/>
      <c r="CQ159" s="77"/>
      <c r="CR159" s="77"/>
      <c r="CS159" s="77"/>
      <c r="CT159" s="77"/>
      <c r="CU159" s="77"/>
      <c r="CV159" s="77"/>
      <c r="CW159" s="77"/>
      <c r="CX159" s="77"/>
      <c r="CY159" s="77"/>
      <c r="CZ159" s="77"/>
      <c r="DA159" s="77"/>
      <c r="DB159" s="77"/>
      <c r="DC159" s="77"/>
      <c r="DD159" s="77"/>
      <c r="DE159" s="77"/>
      <c r="DF159" s="77"/>
      <c r="DG159" s="77"/>
      <c r="DH159" s="77"/>
      <c r="DI159" s="77"/>
      <c r="DJ159" s="77"/>
      <c r="DK159" s="77"/>
      <c r="DL159" s="77"/>
      <c r="DM159" s="77"/>
      <c r="DN159" s="77"/>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row>
    <row r="160" spans="1:143" ht="27" customHeight="1" x14ac:dyDescent="0.2">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77"/>
      <c r="BA160" s="77"/>
      <c r="BB160" s="77"/>
      <c r="BC160" s="77"/>
      <c r="BD160" s="77"/>
      <c r="BE160" s="77"/>
      <c r="BF160" s="77"/>
      <c r="BG160" s="77"/>
      <c r="BH160" s="77"/>
      <c r="BI160" s="77"/>
      <c r="BJ160" s="77"/>
      <c r="BK160" s="77"/>
      <c r="BL160" s="77"/>
      <c r="BM160" s="77"/>
      <c r="BN160" s="77"/>
      <c r="BO160" s="77"/>
      <c r="BP160" s="77"/>
      <c r="BQ160" s="77"/>
      <c r="BR160" s="77"/>
      <c r="BS160" s="77"/>
      <c r="BT160" s="77"/>
      <c r="BU160" s="77"/>
      <c r="BV160" s="77"/>
      <c r="BW160" s="77"/>
      <c r="BX160" s="77"/>
      <c r="BY160" s="77"/>
      <c r="BZ160" s="77"/>
      <c r="CA160" s="77"/>
      <c r="CB160" s="77"/>
      <c r="CC160" s="77"/>
      <c r="CD160" s="77"/>
      <c r="CE160" s="77"/>
      <c r="CF160" s="77"/>
      <c r="CG160" s="77"/>
      <c r="CH160" s="77"/>
      <c r="CI160" s="77"/>
      <c r="CJ160" s="77"/>
      <c r="CK160" s="77"/>
      <c r="CL160" s="77"/>
      <c r="CM160" s="77"/>
      <c r="CN160" s="77"/>
      <c r="CO160" s="77"/>
      <c r="CP160" s="77"/>
      <c r="CQ160" s="77"/>
      <c r="CR160" s="77"/>
      <c r="CS160" s="77"/>
      <c r="CT160" s="77"/>
      <c r="CU160" s="77"/>
      <c r="CV160" s="77"/>
      <c r="CW160" s="77"/>
      <c r="CX160" s="77"/>
      <c r="CY160" s="77"/>
      <c r="CZ160" s="77"/>
      <c r="DA160" s="77"/>
      <c r="DB160" s="77"/>
      <c r="DC160" s="77"/>
      <c r="DD160" s="77"/>
      <c r="DE160" s="77"/>
      <c r="DF160" s="77"/>
      <c r="DG160" s="77"/>
      <c r="DH160" s="77"/>
      <c r="DI160" s="77"/>
      <c r="DJ160" s="77"/>
      <c r="DK160" s="77"/>
      <c r="DL160" s="77"/>
      <c r="DM160" s="77"/>
      <c r="DN160" s="77"/>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row>
    <row r="161" spans="1:118" ht="27" customHeight="1" x14ac:dyDescent="0.2">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c r="DA161" s="22"/>
      <c r="DB161" s="22"/>
      <c r="DC161" s="22"/>
      <c r="DD161" s="22"/>
      <c r="DE161" s="22"/>
      <c r="DF161" s="22"/>
      <c r="DG161" s="22"/>
      <c r="DH161" s="22"/>
      <c r="DI161" s="22"/>
      <c r="DJ161" s="22"/>
      <c r="DK161" s="22"/>
      <c r="DL161" s="22"/>
      <c r="DM161" s="22"/>
      <c r="DN161" s="22"/>
    </row>
    <row r="162" spans="1:118" ht="27" customHeight="1" x14ac:dyDescent="0.2">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c r="DA162" s="22"/>
      <c r="DB162" s="22"/>
      <c r="DC162" s="22"/>
      <c r="DD162" s="22"/>
      <c r="DE162" s="22"/>
      <c r="DF162" s="22"/>
      <c r="DG162" s="22"/>
      <c r="DH162" s="22"/>
      <c r="DI162" s="22"/>
      <c r="DJ162" s="22"/>
      <c r="DK162" s="22"/>
      <c r="DL162" s="22"/>
      <c r="DM162" s="22"/>
      <c r="DN162" s="22"/>
    </row>
    <row r="163" spans="1:118" ht="27" customHeight="1" x14ac:dyDescent="0.2">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c r="DA163" s="22"/>
      <c r="DB163" s="22"/>
      <c r="DC163" s="22"/>
      <c r="DD163" s="22"/>
      <c r="DE163" s="22"/>
      <c r="DF163" s="22"/>
      <c r="DG163" s="22"/>
      <c r="DH163" s="22"/>
      <c r="DI163" s="22"/>
      <c r="DJ163" s="22"/>
      <c r="DK163" s="22"/>
      <c r="DL163" s="22"/>
      <c r="DM163" s="22"/>
      <c r="DN163" s="22"/>
    </row>
    <row r="164" spans="1:118" ht="27" customHeight="1" x14ac:dyDescent="0.2">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c r="DA164" s="22"/>
      <c r="DB164" s="22"/>
      <c r="DC164" s="22"/>
      <c r="DD164" s="22"/>
      <c r="DE164" s="22"/>
      <c r="DF164" s="22"/>
      <c r="DG164" s="22"/>
      <c r="DH164" s="22"/>
      <c r="DI164" s="22"/>
      <c r="DJ164" s="22"/>
      <c r="DK164" s="22"/>
      <c r="DL164" s="22"/>
      <c r="DM164" s="22"/>
      <c r="DN164" s="22"/>
    </row>
    <row r="165" spans="1:118" ht="27" customHeight="1" x14ac:dyDescent="0.2">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c r="DA165" s="22"/>
      <c r="DB165" s="22"/>
      <c r="DC165" s="22"/>
      <c r="DD165" s="22"/>
      <c r="DE165" s="22"/>
      <c r="DF165" s="22"/>
      <c r="DG165" s="22"/>
      <c r="DH165" s="22"/>
      <c r="DI165" s="22"/>
      <c r="DJ165" s="22"/>
      <c r="DK165" s="22"/>
      <c r="DL165" s="22"/>
      <c r="DM165" s="22"/>
      <c r="DN165" s="22"/>
    </row>
    <row r="166" spans="1:118" ht="27" customHeight="1" x14ac:dyDescent="0.2">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c r="DA166" s="22"/>
      <c r="DB166" s="22"/>
      <c r="DC166" s="22"/>
      <c r="DD166" s="22"/>
      <c r="DE166" s="22"/>
      <c r="DF166" s="22"/>
      <c r="DG166" s="22"/>
      <c r="DH166" s="22"/>
      <c r="DI166" s="22"/>
      <c r="DJ166" s="22"/>
      <c r="DK166" s="22"/>
      <c r="DL166" s="22"/>
      <c r="DM166" s="22"/>
      <c r="DN166" s="22"/>
    </row>
    <row r="167" spans="1:118" ht="27" customHeight="1" x14ac:dyDescent="0.2">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c r="DA167" s="22"/>
      <c r="DB167" s="22"/>
      <c r="DC167" s="22"/>
      <c r="DD167" s="22"/>
      <c r="DE167" s="22"/>
      <c r="DF167" s="22"/>
      <c r="DG167" s="22"/>
      <c r="DH167" s="22"/>
      <c r="DI167" s="22"/>
      <c r="DJ167" s="22"/>
      <c r="DK167" s="22"/>
      <c r="DL167" s="22"/>
      <c r="DM167" s="22"/>
      <c r="DN167" s="22"/>
    </row>
    <row r="168" spans="1:118" ht="27" customHeight="1" x14ac:dyDescent="0.2">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c r="DA168" s="22"/>
      <c r="DB168" s="22"/>
      <c r="DC168" s="22"/>
      <c r="DD168" s="22"/>
      <c r="DE168" s="22"/>
      <c r="DF168" s="22"/>
      <c r="DG168" s="22"/>
      <c r="DH168" s="22"/>
      <c r="DI168" s="22"/>
      <c r="DJ168" s="22"/>
      <c r="DK168" s="22"/>
      <c r="DL168" s="22"/>
      <c r="DM168" s="22"/>
      <c r="DN168" s="22"/>
    </row>
    <row r="169" spans="1:118" ht="27" customHeight="1" x14ac:dyDescent="0.2">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c r="DA169" s="22"/>
      <c r="DB169" s="22"/>
      <c r="DC169" s="22"/>
      <c r="DD169" s="22"/>
      <c r="DE169" s="22"/>
      <c r="DF169" s="22"/>
      <c r="DG169" s="22"/>
      <c r="DH169" s="22"/>
      <c r="DI169" s="22"/>
      <c r="DJ169" s="22"/>
      <c r="DK169" s="22"/>
      <c r="DL169" s="22"/>
      <c r="DM169" s="22"/>
      <c r="DN169" s="22"/>
    </row>
    <row r="170" spans="1:118" ht="27" customHeight="1" x14ac:dyDescent="0.2">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c r="DA170" s="22"/>
      <c r="DB170" s="22"/>
      <c r="DC170" s="22"/>
      <c r="DD170" s="22"/>
      <c r="DE170" s="22"/>
      <c r="DF170" s="22"/>
      <c r="DG170" s="22"/>
      <c r="DH170" s="22"/>
      <c r="DI170" s="22"/>
      <c r="DJ170" s="22"/>
      <c r="DK170" s="22"/>
      <c r="DL170" s="22"/>
      <c r="DM170" s="22"/>
      <c r="DN170" s="22"/>
    </row>
    <row r="171" spans="1:118" ht="27" customHeight="1" x14ac:dyDescent="0.2">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c r="DA171" s="22"/>
      <c r="DB171" s="22"/>
      <c r="DC171" s="22"/>
      <c r="DD171" s="22"/>
      <c r="DE171" s="22"/>
      <c r="DF171" s="22"/>
      <c r="DG171" s="22"/>
      <c r="DH171" s="22"/>
      <c r="DI171" s="22"/>
      <c r="DJ171" s="22"/>
      <c r="DK171" s="22"/>
      <c r="DL171" s="22"/>
      <c r="DM171" s="22"/>
      <c r="DN171" s="22"/>
    </row>
    <row r="172" spans="1:118" ht="27" customHeight="1" x14ac:dyDescent="0.2">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c r="DA172" s="22"/>
      <c r="DB172" s="22"/>
      <c r="DC172" s="22"/>
      <c r="DD172" s="22"/>
      <c r="DE172" s="22"/>
      <c r="DF172" s="22"/>
      <c r="DG172" s="22"/>
      <c r="DH172" s="22"/>
      <c r="DI172" s="22"/>
      <c r="DJ172" s="22"/>
      <c r="DK172" s="22"/>
      <c r="DL172" s="22"/>
      <c r="DM172" s="22"/>
      <c r="DN172" s="22"/>
    </row>
    <row r="173" spans="1:118" ht="27" customHeight="1" x14ac:dyDescent="0.2">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c r="DA173" s="22"/>
      <c r="DB173" s="22"/>
      <c r="DC173" s="22"/>
      <c r="DD173" s="22"/>
      <c r="DE173" s="22"/>
      <c r="DF173" s="22"/>
      <c r="DG173" s="22"/>
      <c r="DH173" s="22"/>
      <c r="DI173" s="22"/>
      <c r="DJ173" s="22"/>
      <c r="DK173" s="22"/>
      <c r="DL173" s="22"/>
      <c r="DM173" s="22"/>
      <c r="DN173" s="22"/>
    </row>
    <row r="174" spans="1:118" ht="27" customHeight="1" x14ac:dyDescent="0.2">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c r="DA174" s="22"/>
      <c r="DB174" s="22"/>
      <c r="DC174" s="22"/>
      <c r="DD174" s="22"/>
      <c r="DE174" s="22"/>
      <c r="DF174" s="22"/>
      <c r="DG174" s="22"/>
      <c r="DH174" s="22"/>
      <c r="DI174" s="22"/>
      <c r="DJ174" s="22"/>
      <c r="DK174" s="22"/>
      <c r="DL174" s="22"/>
      <c r="DM174" s="22"/>
      <c r="DN174" s="22"/>
    </row>
    <row r="175" spans="1:118" ht="27" customHeight="1" x14ac:dyDescent="0.2">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c r="DA175" s="22"/>
      <c r="DB175" s="22"/>
      <c r="DC175" s="22"/>
      <c r="DD175" s="22"/>
      <c r="DE175" s="22"/>
      <c r="DF175" s="22"/>
      <c r="DG175" s="22"/>
      <c r="DH175" s="22"/>
      <c r="DI175" s="22"/>
      <c r="DJ175" s="22"/>
      <c r="DK175" s="22"/>
      <c r="DL175" s="22"/>
      <c r="DM175" s="22"/>
      <c r="DN175" s="22"/>
    </row>
    <row r="176" spans="1:118" ht="27" customHeight="1" x14ac:dyDescent="0.2">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c r="DA176" s="22"/>
      <c r="DB176" s="22"/>
      <c r="DC176" s="22"/>
      <c r="DD176" s="22"/>
      <c r="DE176" s="22"/>
      <c r="DF176" s="22"/>
      <c r="DG176" s="22"/>
      <c r="DH176" s="22"/>
      <c r="DI176" s="22"/>
      <c r="DJ176" s="22"/>
      <c r="DK176" s="22"/>
      <c r="DL176" s="22"/>
      <c r="DM176" s="22"/>
      <c r="DN176" s="22"/>
    </row>
    <row r="177" spans="1:118" ht="27" customHeight="1" x14ac:dyDescent="0.2">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c r="DA177" s="22"/>
      <c r="DB177" s="22"/>
      <c r="DC177" s="22"/>
      <c r="DD177" s="22"/>
      <c r="DE177" s="22"/>
      <c r="DF177" s="22"/>
      <c r="DG177" s="22"/>
      <c r="DH177" s="22"/>
      <c r="DI177" s="22"/>
      <c r="DJ177" s="22"/>
      <c r="DK177" s="22"/>
      <c r="DL177" s="22"/>
      <c r="DM177" s="22"/>
      <c r="DN177" s="22"/>
    </row>
    <row r="178" spans="1:118" ht="27" customHeight="1" x14ac:dyDescent="0.2">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c r="DA178" s="22"/>
      <c r="DB178" s="22"/>
      <c r="DC178" s="22"/>
      <c r="DD178" s="22"/>
      <c r="DE178" s="22"/>
      <c r="DF178" s="22"/>
      <c r="DG178" s="22"/>
      <c r="DH178" s="22"/>
      <c r="DI178" s="22"/>
      <c r="DJ178" s="22"/>
      <c r="DK178" s="22"/>
      <c r="DL178" s="22"/>
      <c r="DM178" s="22"/>
      <c r="DN178" s="22"/>
    </row>
    <row r="179" spans="1:118" ht="27" customHeight="1" x14ac:dyDescent="0.2">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c r="DA179" s="22"/>
      <c r="DB179" s="22"/>
      <c r="DC179" s="22"/>
      <c r="DD179" s="22"/>
      <c r="DE179" s="22"/>
      <c r="DF179" s="22"/>
      <c r="DG179" s="22"/>
      <c r="DH179" s="22"/>
      <c r="DI179" s="22"/>
      <c r="DJ179" s="22"/>
      <c r="DK179" s="22"/>
      <c r="DL179" s="22"/>
      <c r="DM179" s="22"/>
      <c r="DN179" s="22"/>
    </row>
    <row r="180" spans="1:118" ht="27" customHeight="1" x14ac:dyDescent="0.2">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c r="DA180" s="22"/>
      <c r="DB180" s="22"/>
      <c r="DC180" s="22"/>
      <c r="DD180" s="22"/>
      <c r="DE180" s="22"/>
      <c r="DF180" s="22"/>
      <c r="DG180" s="22"/>
      <c r="DH180" s="22"/>
      <c r="DI180" s="22"/>
      <c r="DJ180" s="22"/>
      <c r="DK180" s="22"/>
      <c r="DL180" s="22"/>
      <c r="DM180" s="22"/>
      <c r="DN180" s="22"/>
    </row>
    <row r="181" spans="1:118" ht="27" customHeight="1" x14ac:dyDescent="0.2">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c r="DA181" s="22"/>
      <c r="DB181" s="22"/>
      <c r="DC181" s="22"/>
      <c r="DD181" s="22"/>
      <c r="DE181" s="22"/>
      <c r="DF181" s="22"/>
      <c r="DG181" s="22"/>
      <c r="DH181" s="22"/>
      <c r="DI181" s="22"/>
      <c r="DJ181" s="22"/>
      <c r="DK181" s="22"/>
      <c r="DL181" s="22"/>
      <c r="DM181" s="22"/>
      <c r="DN181" s="22"/>
    </row>
    <row r="182" spans="1:118" ht="27" customHeight="1" x14ac:dyDescent="0.2">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c r="DA182" s="22"/>
      <c r="DB182" s="22"/>
      <c r="DC182" s="22"/>
      <c r="DD182" s="22"/>
      <c r="DE182" s="22"/>
      <c r="DF182" s="22"/>
      <c r="DG182" s="22"/>
      <c r="DH182" s="22"/>
      <c r="DI182" s="22"/>
      <c r="DJ182" s="22"/>
      <c r="DK182" s="22"/>
      <c r="DL182" s="22"/>
      <c r="DM182" s="22"/>
      <c r="DN182" s="22"/>
    </row>
    <row r="183" spans="1:118" ht="27" customHeight="1" x14ac:dyDescent="0.2">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c r="DA183" s="22"/>
      <c r="DB183" s="22"/>
      <c r="DC183" s="22"/>
      <c r="DD183" s="22"/>
      <c r="DE183" s="22"/>
      <c r="DF183" s="22"/>
      <c r="DG183" s="22"/>
      <c r="DH183" s="22"/>
      <c r="DI183" s="22"/>
      <c r="DJ183" s="22"/>
      <c r="DK183" s="22"/>
      <c r="DL183" s="22"/>
      <c r="DM183" s="22"/>
      <c r="DN183" s="22"/>
    </row>
    <row r="184" spans="1:118" ht="27" customHeight="1" x14ac:dyDescent="0.2">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c r="DA184" s="22"/>
      <c r="DB184" s="22"/>
      <c r="DC184" s="22"/>
      <c r="DD184" s="22"/>
      <c r="DE184" s="22"/>
      <c r="DF184" s="22"/>
      <c r="DG184" s="22"/>
      <c r="DH184" s="22"/>
      <c r="DI184" s="22"/>
      <c r="DJ184" s="22"/>
      <c r="DK184" s="22"/>
      <c r="DL184" s="22"/>
      <c r="DM184" s="22"/>
      <c r="DN184" s="22"/>
    </row>
    <row r="185" spans="1:118" ht="27" customHeight="1" x14ac:dyDescent="0.2">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c r="DA185" s="22"/>
      <c r="DB185" s="22"/>
      <c r="DC185" s="22"/>
      <c r="DD185" s="22"/>
      <c r="DE185" s="22"/>
      <c r="DF185" s="22"/>
      <c r="DG185" s="22"/>
      <c r="DH185" s="22"/>
      <c r="DI185" s="22"/>
      <c r="DJ185" s="22"/>
      <c r="DK185" s="22"/>
      <c r="DL185" s="22"/>
      <c r="DM185" s="22"/>
      <c r="DN185" s="22"/>
    </row>
    <row r="186" spans="1:118" ht="27" customHeight="1" x14ac:dyDescent="0.2">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c r="DA186" s="22"/>
      <c r="DB186" s="22"/>
      <c r="DC186" s="22"/>
      <c r="DD186" s="22"/>
      <c r="DE186" s="22"/>
      <c r="DF186" s="22"/>
      <c r="DG186" s="22"/>
      <c r="DH186" s="22"/>
      <c r="DI186" s="22"/>
      <c r="DJ186" s="22"/>
      <c r="DK186" s="22"/>
      <c r="DL186" s="22"/>
      <c r="DM186" s="22"/>
      <c r="DN186" s="22"/>
    </row>
    <row r="187" spans="1:118" ht="27" customHeight="1" x14ac:dyDescent="0.2">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c r="DA187" s="22"/>
      <c r="DB187" s="22"/>
      <c r="DC187" s="22"/>
      <c r="DD187" s="22"/>
      <c r="DE187" s="22"/>
      <c r="DF187" s="22"/>
      <c r="DG187" s="22"/>
      <c r="DH187" s="22"/>
      <c r="DI187" s="22"/>
      <c r="DJ187" s="22"/>
      <c r="DK187" s="22"/>
      <c r="DL187" s="22"/>
      <c r="DM187" s="22"/>
      <c r="DN187" s="22"/>
    </row>
    <row r="188" spans="1:118" ht="27" customHeight="1" x14ac:dyDescent="0.2">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c r="DA188" s="22"/>
      <c r="DB188" s="22"/>
      <c r="DC188" s="22"/>
      <c r="DD188" s="22"/>
      <c r="DE188" s="22"/>
      <c r="DF188" s="22"/>
      <c r="DG188" s="22"/>
      <c r="DH188" s="22"/>
      <c r="DI188" s="22"/>
      <c r="DJ188" s="22"/>
      <c r="DK188" s="22"/>
      <c r="DL188" s="22"/>
      <c r="DM188" s="22"/>
      <c r="DN188" s="22"/>
    </row>
    <row r="189" spans="1:118" ht="27" customHeight="1" x14ac:dyDescent="0.2">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c r="DA189" s="22"/>
      <c r="DB189" s="22"/>
      <c r="DC189" s="22"/>
      <c r="DD189" s="22"/>
      <c r="DE189" s="22"/>
      <c r="DF189" s="22"/>
      <c r="DG189" s="22"/>
      <c r="DH189" s="22"/>
      <c r="DI189" s="22"/>
      <c r="DJ189" s="22"/>
      <c r="DK189" s="22"/>
      <c r="DL189" s="22"/>
      <c r="DM189" s="22"/>
      <c r="DN189" s="22"/>
    </row>
    <row r="190" spans="1:118" ht="27" customHeight="1" x14ac:dyDescent="0.2">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c r="DA190" s="22"/>
      <c r="DB190" s="22"/>
      <c r="DC190" s="22"/>
      <c r="DD190" s="22"/>
      <c r="DE190" s="22"/>
      <c r="DF190" s="22"/>
      <c r="DG190" s="22"/>
      <c r="DH190" s="22"/>
      <c r="DI190" s="22"/>
      <c r="DJ190" s="22"/>
      <c r="DK190" s="22"/>
      <c r="DL190" s="22"/>
      <c r="DM190" s="22"/>
      <c r="DN190" s="22"/>
    </row>
    <row r="191" spans="1:118" ht="27" customHeight="1" x14ac:dyDescent="0.2">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c r="DA191" s="22"/>
      <c r="DB191" s="22"/>
      <c r="DC191" s="22"/>
      <c r="DD191" s="22"/>
      <c r="DE191" s="22"/>
      <c r="DF191" s="22"/>
      <c r="DG191" s="22"/>
      <c r="DH191" s="22"/>
      <c r="DI191" s="22"/>
      <c r="DJ191" s="22"/>
      <c r="DK191" s="22"/>
      <c r="DL191" s="22"/>
      <c r="DM191" s="22"/>
      <c r="DN191" s="22"/>
    </row>
    <row r="192" spans="1:118" ht="27" customHeight="1" x14ac:dyDescent="0.2">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c r="DA192" s="22"/>
      <c r="DB192" s="22"/>
      <c r="DC192" s="22"/>
      <c r="DD192" s="22"/>
      <c r="DE192" s="22"/>
      <c r="DF192" s="22"/>
      <c r="DG192" s="22"/>
      <c r="DH192" s="22"/>
      <c r="DI192" s="22"/>
      <c r="DJ192" s="22"/>
      <c r="DK192" s="22"/>
      <c r="DL192" s="22"/>
      <c r="DM192" s="22"/>
      <c r="DN192" s="22"/>
    </row>
    <row r="193" spans="1:118" ht="27" customHeight="1" x14ac:dyDescent="0.2">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c r="DA193" s="22"/>
      <c r="DB193" s="22"/>
      <c r="DC193" s="22"/>
      <c r="DD193" s="22"/>
      <c r="DE193" s="22"/>
      <c r="DF193" s="22"/>
      <c r="DG193" s="22"/>
      <c r="DH193" s="22"/>
      <c r="DI193" s="22"/>
      <c r="DJ193" s="22"/>
      <c r="DK193" s="22"/>
      <c r="DL193" s="22"/>
      <c r="DM193" s="22"/>
      <c r="DN193" s="22"/>
    </row>
    <row r="194" spans="1:118" ht="27" customHeight="1" x14ac:dyDescent="0.2">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c r="DA194" s="22"/>
      <c r="DB194" s="22"/>
      <c r="DC194" s="22"/>
      <c r="DD194" s="22"/>
      <c r="DE194" s="22"/>
      <c r="DF194" s="22"/>
      <c r="DG194" s="22"/>
      <c r="DH194" s="22"/>
      <c r="DI194" s="22"/>
      <c r="DJ194" s="22"/>
      <c r="DK194" s="22"/>
      <c r="DL194" s="22"/>
      <c r="DM194" s="22"/>
      <c r="DN194" s="22"/>
    </row>
    <row r="195" spans="1:118" ht="27" customHeight="1" x14ac:dyDescent="0.2">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c r="DA195" s="22"/>
      <c r="DB195" s="22"/>
      <c r="DC195" s="22"/>
      <c r="DD195" s="22"/>
      <c r="DE195" s="22"/>
      <c r="DF195" s="22"/>
      <c r="DG195" s="22"/>
      <c r="DH195" s="22"/>
      <c r="DI195" s="22"/>
      <c r="DJ195" s="22"/>
      <c r="DK195" s="22"/>
      <c r="DL195" s="22"/>
      <c r="DM195" s="22"/>
      <c r="DN195" s="22"/>
    </row>
    <row r="196" spans="1:118" ht="27" customHeight="1" x14ac:dyDescent="0.2">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c r="DA196" s="22"/>
      <c r="DB196" s="22"/>
      <c r="DC196" s="22"/>
      <c r="DD196" s="22"/>
      <c r="DE196" s="22"/>
      <c r="DF196" s="22"/>
      <c r="DG196" s="22"/>
      <c r="DH196" s="22"/>
      <c r="DI196" s="22"/>
      <c r="DJ196" s="22"/>
      <c r="DK196" s="22"/>
      <c r="DL196" s="22"/>
      <c r="DM196" s="22"/>
      <c r="DN196" s="22"/>
    </row>
    <row r="197" spans="1:118" ht="27" customHeight="1" x14ac:dyDescent="0.2">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c r="DA197" s="22"/>
      <c r="DB197" s="22"/>
      <c r="DC197" s="22"/>
      <c r="DD197" s="22"/>
      <c r="DE197" s="22"/>
      <c r="DF197" s="22"/>
      <c r="DG197" s="22"/>
      <c r="DH197" s="22"/>
      <c r="DI197" s="22"/>
      <c r="DJ197" s="22"/>
      <c r="DK197" s="22"/>
      <c r="DL197" s="22"/>
      <c r="DM197" s="22"/>
      <c r="DN197" s="22"/>
    </row>
    <row r="198" spans="1:118" ht="27" customHeight="1" x14ac:dyDescent="0.2">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8"/>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c r="DA198" s="22"/>
      <c r="DB198" s="22"/>
      <c r="DC198" s="22"/>
      <c r="DD198" s="22"/>
      <c r="DE198" s="22"/>
      <c r="DF198" s="22"/>
      <c r="DG198" s="22"/>
      <c r="DH198" s="22"/>
      <c r="DI198" s="22"/>
      <c r="DJ198" s="22"/>
      <c r="DK198" s="22"/>
      <c r="DL198" s="22"/>
      <c r="DM198" s="22"/>
      <c r="DN198" s="22"/>
    </row>
    <row r="199" spans="1:118" ht="27" customHeight="1" x14ac:dyDescent="0.2">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c r="DA199" s="22"/>
      <c r="DB199" s="22"/>
      <c r="DC199" s="22"/>
      <c r="DD199" s="22"/>
      <c r="DE199" s="22"/>
      <c r="DF199" s="22"/>
      <c r="DG199" s="22"/>
      <c r="DH199" s="22"/>
      <c r="DI199" s="22"/>
      <c r="DJ199" s="22"/>
      <c r="DK199" s="22"/>
      <c r="DL199" s="22"/>
      <c r="DM199" s="22"/>
      <c r="DN199" s="22"/>
    </row>
    <row r="200" spans="1:118" ht="27" customHeight="1" x14ac:dyDescent="0.2">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c r="DA200" s="22"/>
      <c r="DB200" s="22"/>
      <c r="DC200" s="22"/>
      <c r="DD200" s="22"/>
      <c r="DE200" s="22"/>
      <c r="DF200" s="22"/>
      <c r="DG200" s="22"/>
      <c r="DH200" s="22"/>
      <c r="DI200" s="22"/>
      <c r="DJ200" s="22"/>
      <c r="DK200" s="22"/>
      <c r="DL200" s="22"/>
      <c r="DM200" s="22"/>
      <c r="DN200" s="22"/>
    </row>
    <row r="201" spans="1:118" ht="27" customHeight="1" x14ac:dyDescent="0.2">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c r="AN201" s="28"/>
      <c r="AO201" s="28"/>
      <c r="AP201" s="28"/>
      <c r="AQ201" s="28"/>
      <c r="AR201" s="28"/>
      <c r="AS201" s="28"/>
      <c r="AT201" s="28"/>
      <c r="AU201" s="28"/>
      <c r="AV201" s="28"/>
      <c r="AW201" s="28"/>
      <c r="AX201" s="28"/>
      <c r="AY201" s="28"/>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c r="DA201" s="22"/>
      <c r="DB201" s="22"/>
      <c r="DC201" s="22"/>
      <c r="DD201" s="22"/>
      <c r="DE201" s="22"/>
      <c r="DF201" s="22"/>
      <c r="DG201" s="22"/>
      <c r="DH201" s="22"/>
      <c r="DI201" s="22"/>
      <c r="DJ201" s="22"/>
      <c r="DK201" s="22"/>
      <c r="DL201" s="22"/>
      <c r="DM201" s="22"/>
      <c r="DN201" s="22"/>
    </row>
    <row r="202" spans="1:118" ht="27" customHeight="1" x14ac:dyDescent="0.2">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c r="AJ202" s="28"/>
      <c r="AK202" s="28"/>
      <c r="AL202" s="28"/>
      <c r="AM202" s="28"/>
      <c r="AN202" s="28"/>
      <c r="AO202" s="28"/>
      <c r="AP202" s="28"/>
      <c r="AQ202" s="28"/>
      <c r="AR202" s="28"/>
      <c r="AS202" s="28"/>
      <c r="AT202" s="28"/>
      <c r="AU202" s="28"/>
      <c r="AV202" s="28"/>
      <c r="AW202" s="28"/>
      <c r="AX202" s="28"/>
      <c r="AY202" s="28"/>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c r="DA202" s="22"/>
      <c r="DB202" s="22"/>
      <c r="DC202" s="22"/>
      <c r="DD202" s="22"/>
      <c r="DE202" s="22"/>
      <c r="DF202" s="22"/>
      <c r="DG202" s="22"/>
      <c r="DH202" s="22"/>
      <c r="DI202" s="22"/>
      <c r="DJ202" s="22"/>
      <c r="DK202" s="22"/>
      <c r="DL202" s="22"/>
      <c r="DM202" s="22"/>
      <c r="DN202" s="22"/>
    </row>
    <row r="203" spans="1:118" ht="27" customHeight="1" x14ac:dyDescent="0.2">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c r="AI203" s="28"/>
      <c r="AJ203" s="28"/>
      <c r="AK203" s="28"/>
      <c r="AL203" s="28"/>
      <c r="AM203" s="28"/>
      <c r="AN203" s="28"/>
      <c r="AO203" s="28"/>
      <c r="AP203" s="28"/>
      <c r="AQ203" s="28"/>
      <c r="AR203" s="28"/>
      <c r="AS203" s="28"/>
      <c r="AT203" s="28"/>
      <c r="AU203" s="28"/>
      <c r="AV203" s="28"/>
      <c r="AW203" s="28"/>
      <c r="AX203" s="28"/>
      <c r="AY203" s="28"/>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c r="DA203" s="22"/>
      <c r="DB203" s="22"/>
      <c r="DC203" s="22"/>
      <c r="DD203" s="22"/>
      <c r="DE203" s="22"/>
      <c r="DF203" s="22"/>
      <c r="DG203" s="22"/>
      <c r="DH203" s="22"/>
      <c r="DI203" s="22"/>
      <c r="DJ203" s="22"/>
      <c r="DK203" s="22"/>
      <c r="DL203" s="22"/>
      <c r="DM203" s="22"/>
      <c r="DN203" s="22"/>
    </row>
    <row r="204" spans="1:118" ht="27" customHeight="1" x14ac:dyDescent="0.2">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c r="AN204" s="28"/>
      <c r="AO204" s="28"/>
      <c r="AP204" s="28"/>
      <c r="AQ204" s="28"/>
      <c r="AR204" s="28"/>
      <c r="AS204" s="28"/>
      <c r="AT204" s="28"/>
      <c r="AU204" s="28"/>
      <c r="AV204" s="28"/>
      <c r="AW204" s="28"/>
      <c r="AX204" s="28"/>
      <c r="AY204" s="28"/>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c r="DA204" s="22"/>
      <c r="DB204" s="22"/>
      <c r="DC204" s="22"/>
      <c r="DD204" s="22"/>
      <c r="DE204" s="22"/>
      <c r="DF204" s="22"/>
      <c r="DG204" s="22"/>
      <c r="DH204" s="22"/>
      <c r="DI204" s="22"/>
      <c r="DJ204" s="22"/>
      <c r="DK204" s="22"/>
      <c r="DL204" s="22"/>
      <c r="DM204" s="22"/>
      <c r="DN204" s="22"/>
    </row>
    <row r="205" spans="1:118" ht="27" customHeight="1" x14ac:dyDescent="0.2">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8"/>
      <c r="AJ205" s="28"/>
      <c r="AK205" s="28"/>
      <c r="AL205" s="28"/>
      <c r="AM205" s="28"/>
      <c r="AN205" s="28"/>
      <c r="AO205" s="28"/>
      <c r="AP205" s="28"/>
      <c r="AQ205" s="28"/>
      <c r="AR205" s="28"/>
      <c r="AS205" s="28"/>
      <c r="AT205" s="28"/>
      <c r="AU205" s="28"/>
      <c r="AV205" s="28"/>
      <c r="AW205" s="28"/>
      <c r="AX205" s="28"/>
      <c r="AY205" s="28"/>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c r="DA205" s="22"/>
      <c r="DB205" s="22"/>
      <c r="DC205" s="22"/>
      <c r="DD205" s="22"/>
      <c r="DE205" s="22"/>
      <c r="DF205" s="22"/>
      <c r="DG205" s="22"/>
      <c r="DH205" s="22"/>
      <c r="DI205" s="22"/>
      <c r="DJ205" s="22"/>
      <c r="DK205" s="22"/>
      <c r="DL205" s="22"/>
      <c r="DM205" s="22"/>
      <c r="DN205" s="22"/>
    </row>
    <row r="206" spans="1:118" ht="27" customHeight="1" x14ac:dyDescent="0.2">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c r="AJ206" s="28"/>
      <c r="AK206" s="28"/>
      <c r="AL206" s="28"/>
      <c r="AM206" s="28"/>
      <c r="AN206" s="28"/>
      <c r="AO206" s="28"/>
      <c r="AP206" s="28"/>
      <c r="AQ206" s="28"/>
      <c r="AR206" s="28"/>
      <c r="AS206" s="28"/>
      <c r="AT206" s="28"/>
      <c r="AU206" s="28"/>
      <c r="AV206" s="28"/>
      <c r="AW206" s="28"/>
      <c r="AX206" s="28"/>
      <c r="AY206" s="28"/>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c r="DA206" s="22"/>
      <c r="DB206" s="22"/>
      <c r="DC206" s="22"/>
      <c r="DD206" s="22"/>
      <c r="DE206" s="22"/>
      <c r="DF206" s="22"/>
      <c r="DG206" s="22"/>
      <c r="DH206" s="22"/>
      <c r="DI206" s="22"/>
      <c r="DJ206" s="22"/>
      <c r="DK206" s="22"/>
      <c r="DL206" s="22"/>
      <c r="DM206" s="22"/>
      <c r="DN206" s="22"/>
    </row>
    <row r="207" spans="1:118" ht="27" customHeight="1" x14ac:dyDescent="0.2">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c r="AK207" s="28"/>
      <c r="AL207" s="28"/>
      <c r="AM207" s="28"/>
      <c r="AN207" s="28"/>
      <c r="AO207" s="28"/>
      <c r="AP207" s="28"/>
      <c r="AQ207" s="28"/>
      <c r="AR207" s="28"/>
      <c r="AS207" s="28"/>
      <c r="AT207" s="28"/>
      <c r="AU207" s="28"/>
      <c r="AV207" s="28"/>
      <c r="AW207" s="28"/>
      <c r="AX207" s="28"/>
      <c r="AY207" s="28"/>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c r="DA207" s="22"/>
      <c r="DB207" s="22"/>
      <c r="DC207" s="22"/>
      <c r="DD207" s="22"/>
      <c r="DE207" s="22"/>
      <c r="DF207" s="22"/>
      <c r="DG207" s="22"/>
      <c r="DH207" s="22"/>
      <c r="DI207" s="22"/>
      <c r="DJ207" s="22"/>
      <c r="DK207" s="22"/>
      <c r="DL207" s="22"/>
      <c r="DM207" s="22"/>
      <c r="DN207" s="22"/>
    </row>
    <row r="208" spans="1:118" ht="27" customHeight="1" x14ac:dyDescent="0.2">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c r="DA208" s="22"/>
      <c r="DB208" s="22"/>
      <c r="DC208" s="22"/>
      <c r="DD208" s="22"/>
      <c r="DE208" s="22"/>
      <c r="DF208" s="22"/>
      <c r="DG208" s="22"/>
      <c r="DH208" s="22"/>
      <c r="DI208" s="22"/>
      <c r="DJ208" s="22"/>
      <c r="DK208" s="22"/>
      <c r="DL208" s="22"/>
      <c r="DM208" s="22"/>
      <c r="DN208" s="22"/>
    </row>
    <row r="209" spans="1:118" ht="27" customHeight="1" x14ac:dyDescent="0.2">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c r="AJ209" s="28"/>
      <c r="AK209" s="28"/>
      <c r="AL209" s="28"/>
      <c r="AM209" s="28"/>
      <c r="AN209" s="28"/>
      <c r="AO209" s="28"/>
      <c r="AP209" s="28"/>
      <c r="AQ209" s="28"/>
      <c r="AR209" s="28"/>
      <c r="AS209" s="28"/>
      <c r="AT209" s="28"/>
      <c r="AU209" s="28"/>
      <c r="AV209" s="28"/>
      <c r="AW209" s="28"/>
      <c r="AX209" s="28"/>
      <c r="AY209" s="28"/>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c r="DA209" s="22"/>
      <c r="DB209" s="22"/>
      <c r="DC209" s="22"/>
      <c r="DD209" s="22"/>
      <c r="DE209" s="22"/>
      <c r="DF209" s="22"/>
      <c r="DG209" s="22"/>
      <c r="DH209" s="22"/>
      <c r="DI209" s="22"/>
      <c r="DJ209" s="22"/>
      <c r="DK209" s="22"/>
      <c r="DL209" s="22"/>
      <c r="DM209" s="22"/>
      <c r="DN209" s="22"/>
    </row>
    <row r="210" spans="1:118" ht="27" customHeight="1" x14ac:dyDescent="0.2">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c r="AU210" s="28"/>
      <c r="AV210" s="28"/>
      <c r="AW210" s="28"/>
      <c r="AX210" s="28"/>
      <c r="AY210" s="28"/>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c r="DA210" s="22"/>
      <c r="DB210" s="22"/>
      <c r="DC210" s="22"/>
      <c r="DD210" s="22"/>
      <c r="DE210" s="22"/>
      <c r="DF210" s="22"/>
      <c r="DG210" s="22"/>
      <c r="DH210" s="22"/>
      <c r="DI210" s="22"/>
      <c r="DJ210" s="22"/>
      <c r="DK210" s="22"/>
      <c r="DL210" s="22"/>
      <c r="DM210" s="22"/>
      <c r="DN210" s="22"/>
    </row>
    <row r="211" spans="1:118" ht="27" customHeight="1" x14ac:dyDescent="0.2">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c r="AJ211" s="28"/>
      <c r="AK211" s="28"/>
      <c r="AL211" s="28"/>
      <c r="AM211" s="28"/>
      <c r="AN211" s="28"/>
      <c r="AO211" s="28"/>
      <c r="AP211" s="28"/>
      <c r="AQ211" s="28"/>
      <c r="AR211" s="28"/>
      <c r="AS211" s="28"/>
      <c r="AT211" s="28"/>
      <c r="AU211" s="28"/>
      <c r="AV211" s="28"/>
      <c r="AW211" s="28"/>
      <c r="AX211" s="28"/>
      <c r="AY211" s="28"/>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c r="DA211" s="22"/>
      <c r="DB211" s="22"/>
      <c r="DC211" s="22"/>
      <c r="DD211" s="22"/>
      <c r="DE211" s="22"/>
      <c r="DF211" s="22"/>
      <c r="DG211" s="22"/>
      <c r="DH211" s="22"/>
      <c r="DI211" s="22"/>
      <c r="DJ211" s="22"/>
      <c r="DK211" s="22"/>
      <c r="DL211" s="22"/>
      <c r="DM211" s="22"/>
      <c r="DN211" s="22"/>
    </row>
    <row r="212" spans="1:118" ht="27" customHeight="1" x14ac:dyDescent="0.2">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c r="AP212" s="28"/>
      <c r="AQ212" s="28"/>
      <c r="AR212" s="28"/>
      <c r="AS212" s="28"/>
      <c r="AT212" s="28"/>
      <c r="AU212" s="28"/>
      <c r="AV212" s="28"/>
      <c r="AW212" s="28"/>
      <c r="AX212" s="28"/>
      <c r="AY212" s="28"/>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c r="DA212" s="22"/>
      <c r="DB212" s="22"/>
      <c r="DC212" s="22"/>
      <c r="DD212" s="22"/>
      <c r="DE212" s="22"/>
      <c r="DF212" s="22"/>
      <c r="DG212" s="22"/>
      <c r="DH212" s="22"/>
      <c r="DI212" s="22"/>
      <c r="DJ212" s="22"/>
      <c r="DK212" s="22"/>
      <c r="DL212" s="22"/>
      <c r="DM212" s="22"/>
      <c r="DN212" s="22"/>
    </row>
    <row r="213" spans="1:118" ht="27" customHeight="1" x14ac:dyDescent="0.2">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c r="AI213" s="28"/>
      <c r="AJ213" s="28"/>
      <c r="AK213" s="28"/>
      <c r="AL213" s="28"/>
      <c r="AM213" s="28"/>
      <c r="AN213" s="28"/>
      <c r="AO213" s="28"/>
      <c r="AP213" s="28"/>
      <c r="AQ213" s="28"/>
      <c r="AR213" s="28"/>
      <c r="AS213" s="28"/>
      <c r="AT213" s="28"/>
      <c r="AU213" s="28"/>
      <c r="AV213" s="28"/>
      <c r="AW213" s="28"/>
      <c r="AX213" s="28"/>
      <c r="AY213" s="28"/>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c r="DA213" s="22"/>
      <c r="DB213" s="22"/>
      <c r="DC213" s="22"/>
      <c r="DD213" s="22"/>
      <c r="DE213" s="22"/>
      <c r="DF213" s="22"/>
      <c r="DG213" s="22"/>
      <c r="DH213" s="22"/>
      <c r="DI213" s="22"/>
      <c r="DJ213" s="22"/>
      <c r="DK213" s="22"/>
      <c r="DL213" s="22"/>
      <c r="DM213" s="22"/>
      <c r="DN213" s="22"/>
    </row>
    <row r="214" spans="1:118" ht="27" customHeight="1" x14ac:dyDescent="0.2">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c r="AJ214" s="28"/>
      <c r="AK214" s="28"/>
      <c r="AL214" s="28"/>
      <c r="AM214" s="28"/>
      <c r="AN214" s="28"/>
      <c r="AO214" s="28"/>
      <c r="AP214" s="28"/>
      <c r="AQ214" s="28"/>
      <c r="AR214" s="28"/>
      <c r="AS214" s="28"/>
      <c r="AT214" s="28"/>
      <c r="AU214" s="28"/>
      <c r="AV214" s="28"/>
      <c r="AW214" s="28"/>
      <c r="AX214" s="28"/>
      <c r="AY214" s="28"/>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c r="DA214" s="22"/>
      <c r="DB214" s="22"/>
      <c r="DC214" s="22"/>
      <c r="DD214" s="22"/>
      <c r="DE214" s="22"/>
      <c r="DF214" s="22"/>
      <c r="DG214" s="22"/>
      <c r="DH214" s="22"/>
      <c r="DI214" s="22"/>
      <c r="DJ214" s="22"/>
      <c r="DK214" s="22"/>
      <c r="DL214" s="22"/>
      <c r="DM214" s="22"/>
      <c r="DN214" s="22"/>
    </row>
    <row r="215" spans="1:118" ht="27" customHeight="1" x14ac:dyDescent="0.2">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8"/>
      <c r="AJ215" s="28"/>
      <c r="AK215" s="28"/>
      <c r="AL215" s="28"/>
      <c r="AM215" s="28"/>
      <c r="AN215" s="28"/>
      <c r="AO215" s="28"/>
      <c r="AP215" s="28"/>
      <c r="AQ215" s="28"/>
      <c r="AR215" s="28"/>
      <c r="AS215" s="28"/>
      <c r="AT215" s="28"/>
      <c r="AU215" s="28"/>
      <c r="AV215" s="28"/>
      <c r="AW215" s="28"/>
      <c r="AX215" s="28"/>
      <c r="AY215" s="28"/>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c r="DA215" s="22"/>
      <c r="DB215" s="22"/>
      <c r="DC215" s="22"/>
      <c r="DD215" s="22"/>
      <c r="DE215" s="22"/>
      <c r="DF215" s="22"/>
      <c r="DG215" s="22"/>
      <c r="DH215" s="22"/>
      <c r="DI215" s="22"/>
      <c r="DJ215" s="22"/>
      <c r="DK215" s="22"/>
      <c r="DL215" s="22"/>
      <c r="DM215" s="22"/>
      <c r="DN215" s="22"/>
    </row>
    <row r="216" spans="1:118" ht="27" customHeight="1" x14ac:dyDescent="0.2">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c r="AJ216" s="28"/>
      <c r="AK216" s="28"/>
      <c r="AL216" s="28"/>
      <c r="AM216" s="28"/>
      <c r="AN216" s="28"/>
      <c r="AO216" s="28"/>
      <c r="AP216" s="28"/>
      <c r="AQ216" s="28"/>
      <c r="AR216" s="28"/>
      <c r="AS216" s="28"/>
      <c r="AT216" s="28"/>
      <c r="AU216" s="28"/>
      <c r="AV216" s="28"/>
      <c r="AW216" s="28"/>
      <c r="AX216" s="28"/>
      <c r="AY216" s="28"/>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c r="DA216" s="22"/>
      <c r="DB216" s="22"/>
      <c r="DC216" s="22"/>
      <c r="DD216" s="22"/>
      <c r="DE216" s="22"/>
      <c r="DF216" s="22"/>
      <c r="DG216" s="22"/>
      <c r="DH216" s="22"/>
      <c r="DI216" s="22"/>
      <c r="DJ216" s="22"/>
      <c r="DK216" s="22"/>
      <c r="DL216" s="22"/>
      <c r="DM216" s="22"/>
      <c r="DN216" s="22"/>
    </row>
    <row r="217" spans="1:118" ht="27" customHeight="1" x14ac:dyDescent="0.2">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c r="DA217" s="22"/>
      <c r="DB217" s="22"/>
      <c r="DC217" s="22"/>
      <c r="DD217" s="22"/>
      <c r="DE217" s="22"/>
      <c r="DF217" s="22"/>
      <c r="DG217" s="22"/>
      <c r="DH217" s="22"/>
      <c r="DI217" s="22"/>
      <c r="DJ217" s="22"/>
      <c r="DK217" s="22"/>
      <c r="DL217" s="22"/>
      <c r="DM217" s="22"/>
      <c r="DN217" s="22"/>
    </row>
    <row r="218" spans="1:118" ht="27" customHeight="1" x14ac:dyDescent="0.2">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c r="AJ218" s="28"/>
      <c r="AK218" s="28"/>
      <c r="AL218" s="28"/>
      <c r="AM218" s="28"/>
      <c r="AN218" s="28"/>
      <c r="AO218" s="28"/>
      <c r="AP218" s="28"/>
      <c r="AQ218" s="28"/>
      <c r="AR218" s="28"/>
      <c r="AS218" s="28"/>
      <c r="AT218" s="28"/>
      <c r="AU218" s="28"/>
      <c r="AV218" s="28"/>
      <c r="AW218" s="28"/>
      <c r="AX218" s="28"/>
      <c r="AY218" s="28"/>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c r="DA218" s="22"/>
      <c r="DB218" s="22"/>
      <c r="DC218" s="22"/>
      <c r="DD218" s="22"/>
      <c r="DE218" s="22"/>
      <c r="DF218" s="22"/>
      <c r="DG218" s="22"/>
      <c r="DH218" s="22"/>
      <c r="DI218" s="22"/>
      <c r="DJ218" s="22"/>
      <c r="DK218" s="22"/>
      <c r="DL218" s="22"/>
      <c r="DM218" s="22"/>
      <c r="DN218" s="22"/>
    </row>
    <row r="219" spans="1:118" ht="27" customHeight="1" x14ac:dyDescent="0.2">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c r="DA219" s="22"/>
      <c r="DB219" s="22"/>
      <c r="DC219" s="22"/>
      <c r="DD219" s="22"/>
      <c r="DE219" s="22"/>
      <c r="DF219" s="22"/>
      <c r="DG219" s="22"/>
      <c r="DH219" s="22"/>
      <c r="DI219" s="22"/>
      <c r="DJ219" s="22"/>
      <c r="DK219" s="22"/>
      <c r="DL219" s="22"/>
      <c r="DM219" s="22"/>
      <c r="DN219" s="22"/>
    </row>
    <row r="220" spans="1:118" ht="27" customHeight="1" x14ac:dyDescent="0.2">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c r="AJ220" s="28"/>
      <c r="AK220" s="28"/>
      <c r="AL220" s="28"/>
      <c r="AM220" s="28"/>
      <c r="AN220" s="28"/>
      <c r="AO220" s="28"/>
      <c r="AP220" s="28"/>
      <c r="AQ220" s="28"/>
      <c r="AR220" s="28"/>
      <c r="AS220" s="28"/>
      <c r="AT220" s="28"/>
      <c r="AU220" s="28"/>
      <c r="AV220" s="28"/>
      <c r="AW220" s="28"/>
      <c r="AX220" s="28"/>
      <c r="AY220" s="28"/>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c r="DA220" s="22"/>
      <c r="DB220" s="22"/>
      <c r="DC220" s="22"/>
      <c r="DD220" s="22"/>
      <c r="DE220" s="22"/>
      <c r="DF220" s="22"/>
      <c r="DG220" s="22"/>
      <c r="DH220" s="22"/>
      <c r="DI220" s="22"/>
      <c r="DJ220" s="22"/>
      <c r="DK220" s="22"/>
      <c r="DL220" s="22"/>
      <c r="DM220" s="22"/>
      <c r="DN220" s="22"/>
    </row>
    <row r="221" spans="1:118" ht="27" customHeight="1" x14ac:dyDescent="0.2">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c r="AJ221" s="28"/>
      <c r="AK221" s="28"/>
      <c r="AL221" s="28"/>
      <c r="AM221" s="28"/>
      <c r="AN221" s="28"/>
      <c r="AO221" s="28"/>
      <c r="AP221" s="28"/>
      <c r="AQ221" s="28"/>
      <c r="AR221" s="28"/>
      <c r="AS221" s="28"/>
      <c r="AT221" s="28"/>
      <c r="AU221" s="28"/>
      <c r="AV221" s="28"/>
      <c r="AW221" s="28"/>
      <c r="AX221" s="28"/>
      <c r="AY221" s="28"/>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c r="DA221" s="22"/>
      <c r="DB221" s="22"/>
      <c r="DC221" s="22"/>
      <c r="DD221" s="22"/>
      <c r="DE221" s="22"/>
      <c r="DF221" s="22"/>
      <c r="DG221" s="22"/>
      <c r="DH221" s="22"/>
      <c r="DI221" s="22"/>
      <c r="DJ221" s="22"/>
      <c r="DK221" s="22"/>
      <c r="DL221" s="22"/>
      <c r="DM221" s="22"/>
      <c r="DN221" s="22"/>
    </row>
    <row r="222" spans="1:118" ht="27" customHeight="1" x14ac:dyDescent="0.2">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8"/>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c r="DA222" s="22"/>
      <c r="DB222" s="22"/>
      <c r="DC222" s="22"/>
      <c r="DD222" s="22"/>
      <c r="DE222" s="22"/>
      <c r="DF222" s="22"/>
      <c r="DG222" s="22"/>
      <c r="DH222" s="22"/>
      <c r="DI222" s="22"/>
      <c r="DJ222" s="22"/>
      <c r="DK222" s="22"/>
      <c r="DL222" s="22"/>
      <c r="DM222" s="22"/>
      <c r="DN222" s="22"/>
    </row>
    <row r="223" spans="1:118" ht="27" customHeight="1" x14ac:dyDescent="0.2">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c r="AJ223" s="28"/>
      <c r="AK223" s="28"/>
      <c r="AL223" s="28"/>
      <c r="AM223" s="28"/>
      <c r="AN223" s="28"/>
      <c r="AO223" s="28"/>
      <c r="AP223" s="28"/>
      <c r="AQ223" s="28"/>
      <c r="AR223" s="28"/>
      <c r="AS223" s="28"/>
      <c r="AT223" s="28"/>
      <c r="AU223" s="28"/>
      <c r="AV223" s="28"/>
      <c r="AW223" s="28"/>
      <c r="AX223" s="28"/>
      <c r="AY223" s="28"/>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c r="DA223" s="22"/>
      <c r="DB223" s="22"/>
      <c r="DC223" s="22"/>
      <c r="DD223" s="22"/>
      <c r="DE223" s="22"/>
      <c r="DF223" s="22"/>
      <c r="DG223" s="22"/>
      <c r="DH223" s="22"/>
      <c r="DI223" s="22"/>
      <c r="DJ223" s="22"/>
      <c r="DK223" s="22"/>
      <c r="DL223" s="22"/>
      <c r="DM223" s="22"/>
      <c r="DN223" s="22"/>
    </row>
    <row r="224" spans="1:118" ht="27" customHeight="1" x14ac:dyDescent="0.2">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c r="AJ224" s="28"/>
      <c r="AK224" s="28"/>
      <c r="AL224" s="28"/>
      <c r="AM224" s="28"/>
      <c r="AN224" s="28"/>
      <c r="AO224" s="28"/>
      <c r="AP224" s="28"/>
      <c r="AQ224" s="28"/>
      <c r="AR224" s="28"/>
      <c r="AS224" s="28"/>
      <c r="AT224" s="28"/>
      <c r="AU224" s="28"/>
      <c r="AV224" s="28"/>
      <c r="AW224" s="28"/>
      <c r="AX224" s="28"/>
      <c r="AY224" s="28"/>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c r="DA224" s="22"/>
      <c r="DB224" s="22"/>
      <c r="DC224" s="22"/>
      <c r="DD224" s="22"/>
      <c r="DE224" s="22"/>
      <c r="DF224" s="22"/>
      <c r="DG224" s="22"/>
      <c r="DH224" s="22"/>
      <c r="DI224" s="22"/>
      <c r="DJ224" s="22"/>
      <c r="DK224" s="22"/>
      <c r="DL224" s="22"/>
      <c r="DM224" s="22"/>
      <c r="DN224" s="22"/>
    </row>
    <row r="225" spans="1:118" ht="27" customHeight="1" x14ac:dyDescent="0.2">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c r="AI225" s="28"/>
      <c r="AJ225" s="28"/>
      <c r="AK225" s="28"/>
      <c r="AL225" s="28"/>
      <c r="AM225" s="28"/>
      <c r="AN225" s="28"/>
      <c r="AO225" s="28"/>
      <c r="AP225" s="28"/>
      <c r="AQ225" s="28"/>
      <c r="AR225" s="28"/>
      <c r="AS225" s="28"/>
      <c r="AT225" s="28"/>
      <c r="AU225" s="28"/>
      <c r="AV225" s="28"/>
      <c r="AW225" s="28"/>
      <c r="AX225" s="28"/>
      <c r="AY225" s="28"/>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c r="DA225" s="22"/>
      <c r="DB225" s="22"/>
      <c r="DC225" s="22"/>
      <c r="DD225" s="22"/>
      <c r="DE225" s="22"/>
      <c r="DF225" s="22"/>
      <c r="DG225" s="22"/>
      <c r="DH225" s="22"/>
      <c r="DI225" s="22"/>
      <c r="DJ225" s="22"/>
      <c r="DK225" s="22"/>
      <c r="DL225" s="22"/>
      <c r="DM225" s="22"/>
      <c r="DN225" s="22"/>
    </row>
    <row r="226" spans="1:118" ht="27" customHeight="1" x14ac:dyDescent="0.2">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c r="DA226" s="22"/>
      <c r="DB226" s="22"/>
      <c r="DC226" s="22"/>
      <c r="DD226" s="22"/>
      <c r="DE226" s="22"/>
      <c r="DF226" s="22"/>
      <c r="DG226" s="22"/>
      <c r="DH226" s="22"/>
      <c r="DI226" s="22"/>
      <c r="DJ226" s="22"/>
      <c r="DK226" s="22"/>
      <c r="DL226" s="22"/>
      <c r="DM226" s="22"/>
      <c r="DN226" s="22"/>
    </row>
    <row r="227" spans="1:118" ht="27" customHeight="1" x14ac:dyDescent="0.2">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c r="AJ227" s="28"/>
      <c r="AK227" s="28"/>
      <c r="AL227" s="28"/>
      <c r="AM227" s="28"/>
      <c r="AN227" s="28"/>
      <c r="AO227" s="28"/>
      <c r="AP227" s="28"/>
      <c r="AQ227" s="28"/>
      <c r="AR227" s="28"/>
      <c r="AS227" s="28"/>
      <c r="AT227" s="28"/>
      <c r="AU227" s="28"/>
      <c r="AV227" s="28"/>
      <c r="AW227" s="28"/>
      <c r="AX227" s="28"/>
      <c r="AY227" s="28"/>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c r="DA227" s="22"/>
      <c r="DB227" s="22"/>
      <c r="DC227" s="22"/>
      <c r="DD227" s="22"/>
      <c r="DE227" s="22"/>
      <c r="DF227" s="22"/>
      <c r="DG227" s="22"/>
      <c r="DH227" s="22"/>
      <c r="DI227" s="22"/>
      <c r="DJ227" s="22"/>
      <c r="DK227" s="22"/>
      <c r="DL227" s="22"/>
      <c r="DM227" s="22"/>
      <c r="DN227" s="22"/>
    </row>
    <row r="228" spans="1:118" ht="27" customHeight="1" x14ac:dyDescent="0.2">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c r="AP228" s="28"/>
      <c r="AQ228" s="28"/>
      <c r="AR228" s="28"/>
      <c r="AS228" s="28"/>
      <c r="AT228" s="28"/>
      <c r="AU228" s="28"/>
      <c r="AV228" s="28"/>
      <c r="AW228" s="28"/>
      <c r="AX228" s="28"/>
      <c r="AY228" s="28"/>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c r="DA228" s="22"/>
      <c r="DB228" s="22"/>
      <c r="DC228" s="22"/>
      <c r="DD228" s="22"/>
      <c r="DE228" s="22"/>
      <c r="DF228" s="22"/>
      <c r="DG228" s="22"/>
      <c r="DH228" s="22"/>
      <c r="DI228" s="22"/>
      <c r="DJ228" s="22"/>
      <c r="DK228" s="22"/>
      <c r="DL228" s="22"/>
      <c r="DM228" s="22"/>
      <c r="DN228" s="22"/>
    </row>
    <row r="229" spans="1:118" ht="27" customHeight="1" x14ac:dyDescent="0.2">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c r="AI229" s="28"/>
      <c r="AJ229" s="28"/>
      <c r="AK229" s="28"/>
      <c r="AL229" s="28"/>
      <c r="AM229" s="28"/>
      <c r="AN229" s="28"/>
      <c r="AO229" s="28"/>
      <c r="AP229" s="28"/>
      <c r="AQ229" s="28"/>
      <c r="AR229" s="28"/>
      <c r="AS229" s="28"/>
      <c r="AT229" s="28"/>
      <c r="AU229" s="28"/>
      <c r="AV229" s="28"/>
      <c r="AW229" s="28"/>
      <c r="AX229" s="28"/>
      <c r="AY229" s="28"/>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c r="DA229" s="22"/>
      <c r="DB229" s="22"/>
      <c r="DC229" s="22"/>
      <c r="DD229" s="22"/>
      <c r="DE229" s="22"/>
      <c r="DF229" s="22"/>
      <c r="DG229" s="22"/>
      <c r="DH229" s="22"/>
      <c r="DI229" s="22"/>
      <c r="DJ229" s="22"/>
      <c r="DK229" s="22"/>
      <c r="DL229" s="22"/>
      <c r="DM229" s="22"/>
      <c r="DN229" s="22"/>
    </row>
    <row r="230" spans="1:118" ht="27" customHeight="1" x14ac:dyDescent="0.2">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c r="AJ230" s="28"/>
      <c r="AK230" s="28"/>
      <c r="AL230" s="28"/>
      <c r="AM230" s="28"/>
      <c r="AN230" s="28"/>
      <c r="AO230" s="28"/>
      <c r="AP230" s="28"/>
      <c r="AQ230" s="28"/>
      <c r="AR230" s="28"/>
      <c r="AS230" s="28"/>
      <c r="AT230" s="28"/>
      <c r="AU230" s="28"/>
      <c r="AV230" s="28"/>
      <c r="AW230" s="28"/>
      <c r="AX230" s="28"/>
      <c r="AY230" s="28"/>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c r="DA230" s="22"/>
      <c r="DB230" s="22"/>
      <c r="DC230" s="22"/>
      <c r="DD230" s="22"/>
      <c r="DE230" s="22"/>
      <c r="DF230" s="22"/>
      <c r="DG230" s="22"/>
      <c r="DH230" s="22"/>
      <c r="DI230" s="22"/>
      <c r="DJ230" s="22"/>
      <c r="DK230" s="22"/>
      <c r="DL230" s="22"/>
      <c r="DM230" s="22"/>
      <c r="DN230" s="22"/>
    </row>
    <row r="231" spans="1:118" ht="27" customHeight="1" x14ac:dyDescent="0.2">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c r="AI231" s="28"/>
      <c r="AJ231" s="28"/>
      <c r="AK231" s="28"/>
      <c r="AL231" s="28"/>
      <c r="AM231" s="28"/>
      <c r="AN231" s="28"/>
      <c r="AO231" s="28"/>
      <c r="AP231" s="28"/>
      <c r="AQ231" s="28"/>
      <c r="AR231" s="28"/>
      <c r="AS231" s="28"/>
      <c r="AT231" s="28"/>
      <c r="AU231" s="28"/>
      <c r="AV231" s="28"/>
      <c r="AW231" s="28"/>
      <c r="AX231" s="28"/>
      <c r="AY231" s="28"/>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c r="DA231" s="22"/>
      <c r="DB231" s="22"/>
      <c r="DC231" s="22"/>
      <c r="DD231" s="22"/>
      <c r="DE231" s="22"/>
      <c r="DF231" s="22"/>
      <c r="DG231" s="22"/>
      <c r="DH231" s="22"/>
      <c r="DI231" s="22"/>
      <c r="DJ231" s="22"/>
      <c r="DK231" s="22"/>
      <c r="DL231" s="22"/>
      <c r="DM231" s="22"/>
      <c r="DN231" s="22"/>
    </row>
    <row r="232" spans="1:118" ht="27" customHeight="1" x14ac:dyDescent="0.2">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c r="AJ232" s="28"/>
      <c r="AK232" s="28"/>
      <c r="AL232" s="28"/>
      <c r="AM232" s="28"/>
      <c r="AN232" s="28"/>
      <c r="AO232" s="28"/>
      <c r="AP232" s="28"/>
      <c r="AQ232" s="28"/>
      <c r="AR232" s="28"/>
      <c r="AS232" s="28"/>
      <c r="AT232" s="28"/>
      <c r="AU232" s="28"/>
      <c r="AV232" s="28"/>
      <c r="AW232" s="28"/>
      <c r="AX232" s="28"/>
      <c r="AY232" s="28"/>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c r="DA232" s="22"/>
      <c r="DB232" s="22"/>
      <c r="DC232" s="22"/>
      <c r="DD232" s="22"/>
      <c r="DE232" s="22"/>
      <c r="DF232" s="22"/>
      <c r="DG232" s="22"/>
      <c r="DH232" s="22"/>
      <c r="DI232" s="22"/>
      <c r="DJ232" s="22"/>
      <c r="DK232" s="22"/>
      <c r="DL232" s="22"/>
      <c r="DM232" s="22"/>
      <c r="DN232" s="22"/>
    </row>
    <row r="233" spans="1:118" ht="27" customHeight="1" x14ac:dyDescent="0.2">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c r="AG233" s="28"/>
      <c r="AH233" s="28"/>
      <c r="AI233" s="28"/>
      <c r="AJ233" s="28"/>
      <c r="AK233" s="28"/>
      <c r="AL233" s="28"/>
      <c r="AM233" s="28"/>
      <c r="AN233" s="28"/>
      <c r="AO233" s="28"/>
      <c r="AP233" s="28"/>
      <c r="AQ233" s="28"/>
      <c r="AR233" s="28"/>
      <c r="AS233" s="28"/>
      <c r="AT233" s="28"/>
      <c r="AU233" s="28"/>
      <c r="AV233" s="28"/>
      <c r="AW233" s="28"/>
      <c r="AX233" s="28"/>
      <c r="AY233" s="28"/>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c r="DA233" s="22"/>
      <c r="DB233" s="22"/>
      <c r="DC233" s="22"/>
      <c r="DD233" s="22"/>
      <c r="DE233" s="22"/>
      <c r="DF233" s="22"/>
      <c r="DG233" s="22"/>
      <c r="DH233" s="22"/>
      <c r="DI233" s="22"/>
      <c r="DJ233" s="22"/>
      <c r="DK233" s="22"/>
      <c r="DL233" s="22"/>
      <c r="DM233" s="22"/>
      <c r="DN233" s="22"/>
    </row>
    <row r="234" spans="1:118" ht="27" customHeight="1" x14ac:dyDescent="0.2">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c r="AI234" s="28"/>
      <c r="AJ234" s="28"/>
      <c r="AK234" s="28"/>
      <c r="AL234" s="28"/>
      <c r="AM234" s="28"/>
      <c r="AN234" s="28"/>
      <c r="AO234" s="28"/>
      <c r="AP234" s="28"/>
      <c r="AQ234" s="28"/>
      <c r="AR234" s="28"/>
      <c r="AS234" s="28"/>
      <c r="AT234" s="28"/>
      <c r="AU234" s="28"/>
      <c r="AV234" s="28"/>
      <c r="AW234" s="28"/>
      <c r="AX234" s="28"/>
      <c r="AY234" s="28"/>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c r="DA234" s="22"/>
      <c r="DB234" s="22"/>
      <c r="DC234" s="22"/>
      <c r="DD234" s="22"/>
      <c r="DE234" s="22"/>
      <c r="DF234" s="22"/>
      <c r="DG234" s="22"/>
      <c r="DH234" s="22"/>
      <c r="DI234" s="22"/>
      <c r="DJ234" s="22"/>
      <c r="DK234" s="22"/>
      <c r="DL234" s="22"/>
      <c r="DM234" s="22"/>
      <c r="DN234" s="22"/>
    </row>
    <row r="235" spans="1:118" ht="27" customHeight="1" x14ac:dyDescent="0.2">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c r="AT235" s="28"/>
      <c r="AU235" s="28"/>
      <c r="AV235" s="28"/>
      <c r="AW235" s="28"/>
      <c r="AX235" s="28"/>
      <c r="AY235" s="28"/>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c r="DA235" s="22"/>
      <c r="DB235" s="22"/>
      <c r="DC235" s="22"/>
      <c r="DD235" s="22"/>
      <c r="DE235" s="22"/>
      <c r="DF235" s="22"/>
      <c r="DG235" s="22"/>
      <c r="DH235" s="22"/>
      <c r="DI235" s="22"/>
      <c r="DJ235" s="22"/>
      <c r="DK235" s="22"/>
      <c r="DL235" s="22"/>
      <c r="DM235" s="22"/>
      <c r="DN235" s="22"/>
    </row>
    <row r="236" spans="1:118" ht="27" customHeight="1" x14ac:dyDescent="0.2">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c r="DA236" s="22"/>
      <c r="DB236" s="22"/>
      <c r="DC236" s="22"/>
      <c r="DD236" s="22"/>
      <c r="DE236" s="22"/>
      <c r="DF236" s="22"/>
      <c r="DG236" s="22"/>
      <c r="DH236" s="22"/>
      <c r="DI236" s="22"/>
      <c r="DJ236" s="22"/>
      <c r="DK236" s="22"/>
      <c r="DL236" s="22"/>
      <c r="DM236" s="22"/>
      <c r="DN236" s="22"/>
    </row>
    <row r="237" spans="1:118" ht="27" customHeight="1" x14ac:dyDescent="0.2">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c r="DA237" s="22"/>
      <c r="DB237" s="22"/>
      <c r="DC237" s="22"/>
      <c r="DD237" s="22"/>
      <c r="DE237" s="22"/>
      <c r="DF237" s="22"/>
      <c r="DG237" s="22"/>
      <c r="DH237" s="22"/>
      <c r="DI237" s="22"/>
      <c r="DJ237" s="22"/>
      <c r="DK237" s="22"/>
      <c r="DL237" s="22"/>
      <c r="DM237" s="22"/>
      <c r="DN237" s="22"/>
    </row>
    <row r="238" spans="1:118" ht="27" customHeight="1" x14ac:dyDescent="0.2">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c r="DA238" s="22"/>
      <c r="DB238" s="22"/>
      <c r="DC238" s="22"/>
      <c r="DD238" s="22"/>
      <c r="DE238" s="22"/>
      <c r="DF238" s="22"/>
      <c r="DG238" s="22"/>
      <c r="DH238" s="22"/>
      <c r="DI238" s="22"/>
      <c r="DJ238" s="22"/>
      <c r="DK238" s="22"/>
      <c r="DL238" s="22"/>
      <c r="DM238" s="22"/>
      <c r="DN238" s="22"/>
    </row>
    <row r="239" spans="1:118" ht="27" customHeight="1" x14ac:dyDescent="0.25">
      <c r="A239" s="110"/>
      <c r="B239" s="110"/>
      <c r="C239" s="110"/>
      <c r="D239" s="110"/>
      <c r="E239" s="110"/>
      <c r="F239" s="110"/>
      <c r="G239" s="110"/>
      <c r="H239" s="110"/>
      <c r="I239" s="110"/>
      <c r="J239" s="110"/>
      <c r="K239" s="110"/>
      <c r="L239" s="110"/>
      <c r="M239" s="110"/>
      <c r="N239" s="110"/>
      <c r="O239" s="110"/>
      <c r="P239" s="110"/>
      <c r="Q239" s="110"/>
      <c r="R239" s="110"/>
      <c r="S239" s="110"/>
      <c r="T239" s="110"/>
      <c r="U239" s="110"/>
      <c r="V239" s="110"/>
      <c r="W239" s="110"/>
      <c r="X239" s="110"/>
      <c r="Y239" s="110"/>
      <c r="Z239" s="110"/>
      <c r="AA239" s="110"/>
      <c r="AB239" s="110"/>
      <c r="AC239" s="110"/>
      <c r="AD239" s="110"/>
      <c r="AE239" s="110"/>
      <c r="AF239" s="110"/>
      <c r="AG239" s="110"/>
      <c r="AH239" s="110"/>
      <c r="AI239" s="110"/>
      <c r="AJ239" s="110"/>
      <c r="AK239" s="110"/>
      <c r="AL239" s="110"/>
      <c r="AM239" s="110"/>
      <c r="AN239" s="110"/>
      <c r="AO239" s="110"/>
      <c r="AP239" s="110"/>
      <c r="AQ239" s="110"/>
      <c r="AR239" s="110"/>
      <c r="AS239" s="110"/>
      <c r="AT239" s="110"/>
      <c r="AU239" s="110"/>
      <c r="AV239" s="110"/>
      <c r="AW239" s="110"/>
      <c r="AX239" s="110"/>
      <c r="AY239" s="110"/>
    </row>
    <row r="240" spans="1:118" ht="27" customHeight="1" x14ac:dyDescent="0.25">
      <c r="A240" s="110"/>
      <c r="B240" s="110"/>
      <c r="C240" s="110"/>
      <c r="D240" s="110"/>
      <c r="E240" s="110"/>
      <c r="F240" s="110"/>
      <c r="G240" s="110"/>
      <c r="H240" s="110"/>
      <c r="I240" s="110"/>
      <c r="J240" s="110"/>
      <c r="K240" s="110"/>
      <c r="L240" s="110"/>
      <c r="M240" s="110"/>
      <c r="N240" s="110"/>
      <c r="O240" s="110"/>
      <c r="P240" s="110"/>
      <c r="Q240" s="110"/>
      <c r="R240" s="110"/>
      <c r="S240" s="110"/>
      <c r="T240" s="110"/>
      <c r="U240" s="110"/>
      <c r="V240" s="110"/>
      <c r="W240" s="110"/>
      <c r="X240" s="110"/>
      <c r="Y240" s="110"/>
      <c r="Z240" s="110"/>
      <c r="AA240" s="110"/>
      <c r="AB240" s="110"/>
      <c r="AC240" s="110"/>
      <c r="AD240" s="110"/>
      <c r="AE240" s="110"/>
      <c r="AF240" s="110"/>
      <c r="AG240" s="110"/>
      <c r="AH240" s="110"/>
      <c r="AI240" s="110"/>
      <c r="AJ240" s="110"/>
      <c r="AK240" s="110"/>
      <c r="AL240" s="110"/>
      <c r="AM240" s="110"/>
      <c r="AN240" s="110"/>
      <c r="AO240" s="110"/>
      <c r="AP240" s="110"/>
      <c r="AQ240" s="110"/>
      <c r="AR240" s="110"/>
      <c r="AS240" s="110"/>
      <c r="AT240" s="110"/>
      <c r="AU240" s="110"/>
      <c r="AV240" s="110"/>
      <c r="AW240" s="110"/>
      <c r="AX240" s="110"/>
      <c r="AY240" s="110"/>
    </row>
    <row r="241" spans="1:51" ht="27" customHeight="1" x14ac:dyDescent="0.25">
      <c r="A241" s="110"/>
      <c r="B241" s="110"/>
      <c r="C241" s="110"/>
      <c r="D241" s="110"/>
      <c r="E241" s="110"/>
      <c r="F241" s="110"/>
      <c r="G241" s="110"/>
      <c r="H241" s="110"/>
      <c r="I241" s="110"/>
      <c r="J241" s="110"/>
      <c r="K241" s="110"/>
      <c r="L241" s="110"/>
      <c r="M241" s="110"/>
      <c r="N241" s="110"/>
      <c r="O241" s="110"/>
      <c r="P241" s="110"/>
      <c r="Q241" s="110"/>
      <c r="R241" s="110"/>
      <c r="S241" s="110"/>
      <c r="T241" s="110"/>
      <c r="U241" s="110"/>
      <c r="V241" s="110"/>
      <c r="W241" s="110"/>
      <c r="X241" s="110"/>
      <c r="Y241" s="110"/>
      <c r="Z241" s="110"/>
      <c r="AA241" s="110"/>
      <c r="AB241" s="110"/>
      <c r="AC241" s="110"/>
      <c r="AD241" s="110"/>
      <c r="AE241" s="110"/>
      <c r="AF241" s="110"/>
      <c r="AG241" s="110"/>
      <c r="AH241" s="110"/>
      <c r="AI241" s="110"/>
      <c r="AJ241" s="110"/>
      <c r="AK241" s="110"/>
      <c r="AL241" s="110"/>
      <c r="AM241" s="110"/>
      <c r="AN241" s="110"/>
      <c r="AO241" s="110"/>
      <c r="AP241" s="110"/>
      <c r="AQ241" s="110"/>
      <c r="AR241" s="110"/>
      <c r="AS241" s="110"/>
      <c r="AT241" s="110"/>
      <c r="AU241" s="110"/>
      <c r="AV241" s="110"/>
      <c r="AW241" s="110"/>
      <c r="AX241" s="110"/>
      <c r="AY241" s="110"/>
    </row>
    <row r="242" spans="1:51" ht="27" customHeight="1" x14ac:dyDescent="0.25">
      <c r="A242" s="110"/>
      <c r="B242" s="110"/>
      <c r="C242" s="110"/>
      <c r="D242" s="110"/>
      <c r="E242" s="110"/>
      <c r="F242" s="110"/>
      <c r="G242" s="110"/>
      <c r="H242" s="110"/>
      <c r="I242" s="110"/>
      <c r="J242" s="110"/>
      <c r="K242" s="110"/>
      <c r="L242" s="110"/>
      <c r="M242" s="110"/>
      <c r="N242" s="110"/>
      <c r="O242" s="110"/>
      <c r="P242" s="110"/>
      <c r="Q242" s="110"/>
      <c r="R242" s="110"/>
      <c r="S242" s="110"/>
      <c r="T242" s="110"/>
      <c r="U242" s="110"/>
      <c r="V242" s="110"/>
      <c r="W242" s="110"/>
      <c r="X242" s="110"/>
      <c r="Y242" s="110"/>
      <c r="Z242" s="110"/>
      <c r="AA242" s="110"/>
      <c r="AB242" s="110"/>
      <c r="AC242" s="110"/>
      <c r="AD242" s="110"/>
      <c r="AE242" s="110"/>
      <c r="AF242" s="110"/>
      <c r="AG242" s="110"/>
      <c r="AH242" s="110"/>
      <c r="AI242" s="110"/>
      <c r="AJ242" s="110"/>
      <c r="AK242" s="110"/>
      <c r="AL242" s="110"/>
      <c r="AM242" s="110"/>
      <c r="AN242" s="110"/>
      <c r="AO242" s="110"/>
      <c r="AP242" s="110"/>
      <c r="AQ242" s="110"/>
      <c r="AR242" s="110"/>
      <c r="AS242" s="110"/>
      <c r="AT242" s="110"/>
      <c r="AU242" s="110"/>
      <c r="AV242" s="110"/>
      <c r="AW242" s="110"/>
      <c r="AX242" s="110"/>
      <c r="AY242" s="110"/>
    </row>
    <row r="243" spans="1:51" ht="27" customHeight="1" x14ac:dyDescent="0.25">
      <c r="A243" s="110"/>
      <c r="B243" s="110"/>
      <c r="C243" s="110"/>
      <c r="D243" s="110"/>
      <c r="E243" s="110"/>
      <c r="F243" s="110"/>
      <c r="G243" s="110"/>
      <c r="H243" s="110"/>
      <c r="I243" s="110"/>
      <c r="J243" s="110"/>
      <c r="K243" s="110"/>
      <c r="L243" s="110"/>
      <c r="M243" s="110"/>
      <c r="N243" s="110"/>
      <c r="O243" s="110"/>
      <c r="P243" s="110"/>
      <c r="Q243" s="110"/>
      <c r="R243" s="110"/>
      <c r="S243" s="110"/>
      <c r="T243" s="110"/>
      <c r="U243" s="110"/>
      <c r="V243" s="110"/>
      <c r="W243" s="110"/>
      <c r="X243" s="110"/>
      <c r="Y243" s="110"/>
      <c r="Z243" s="110"/>
      <c r="AA243" s="110"/>
      <c r="AB243" s="110"/>
      <c r="AC243" s="110"/>
      <c r="AD243" s="110"/>
      <c r="AE243" s="110"/>
      <c r="AF243" s="110"/>
      <c r="AG243" s="110"/>
      <c r="AH243" s="110"/>
      <c r="AI243" s="110"/>
      <c r="AJ243" s="110"/>
      <c r="AK243" s="110"/>
      <c r="AL243" s="110"/>
      <c r="AM243" s="110"/>
      <c r="AN243" s="110"/>
      <c r="AO243" s="110"/>
      <c r="AP243" s="110"/>
      <c r="AQ243" s="110"/>
      <c r="AR243" s="110"/>
      <c r="AS243" s="110"/>
      <c r="AT243" s="110"/>
      <c r="AU243" s="110"/>
      <c r="AV243" s="110"/>
      <c r="AW243" s="110"/>
      <c r="AX243" s="110"/>
      <c r="AY243" s="110"/>
    </row>
    <row r="244" spans="1:51" ht="27" customHeight="1" x14ac:dyDescent="0.25">
      <c r="A244" s="110"/>
      <c r="B244" s="110"/>
      <c r="C244" s="110"/>
      <c r="D244" s="110"/>
      <c r="E244" s="110"/>
      <c r="F244" s="110"/>
      <c r="G244" s="110"/>
      <c r="H244" s="110"/>
      <c r="I244" s="110"/>
      <c r="J244" s="110"/>
      <c r="K244" s="110"/>
      <c r="L244" s="110"/>
      <c r="M244" s="110"/>
      <c r="N244" s="110"/>
      <c r="O244" s="110"/>
      <c r="P244" s="110"/>
      <c r="Q244" s="110"/>
      <c r="R244" s="110"/>
      <c r="S244" s="110"/>
      <c r="T244" s="110"/>
      <c r="U244" s="110"/>
      <c r="V244" s="110"/>
      <c r="W244" s="110"/>
      <c r="X244" s="110"/>
      <c r="Y244" s="110"/>
      <c r="Z244" s="110"/>
      <c r="AA244" s="110"/>
      <c r="AB244" s="110"/>
      <c r="AC244" s="110"/>
      <c r="AD244" s="110"/>
      <c r="AE244" s="110"/>
      <c r="AF244" s="110"/>
      <c r="AG244" s="110"/>
      <c r="AH244" s="110"/>
      <c r="AI244" s="110"/>
      <c r="AJ244" s="110"/>
      <c r="AK244" s="110"/>
      <c r="AL244" s="110"/>
      <c r="AM244" s="110"/>
      <c r="AN244" s="110"/>
      <c r="AO244" s="110"/>
      <c r="AP244" s="110"/>
      <c r="AQ244" s="110"/>
      <c r="AR244" s="110"/>
      <c r="AS244" s="110"/>
      <c r="AT244" s="110"/>
      <c r="AU244" s="110"/>
      <c r="AV244" s="110"/>
      <c r="AW244" s="110"/>
      <c r="AX244" s="110"/>
      <c r="AY244" s="110"/>
    </row>
    <row r="245" spans="1:51" ht="27" customHeight="1" x14ac:dyDescent="0.25">
      <c r="A245" s="110"/>
      <c r="B245" s="110"/>
      <c r="C245" s="110"/>
      <c r="D245" s="110"/>
      <c r="E245" s="110"/>
      <c r="F245" s="110"/>
      <c r="G245" s="110"/>
      <c r="H245" s="110"/>
      <c r="I245" s="110"/>
      <c r="J245" s="110"/>
      <c r="K245" s="110"/>
      <c r="L245" s="110"/>
      <c r="M245" s="110"/>
      <c r="N245" s="110"/>
      <c r="O245" s="110"/>
      <c r="P245" s="110"/>
      <c r="Q245" s="110"/>
      <c r="R245" s="110"/>
      <c r="S245" s="110"/>
      <c r="T245" s="110"/>
      <c r="U245" s="110"/>
      <c r="V245" s="110"/>
      <c r="W245" s="110"/>
      <c r="X245" s="110"/>
      <c r="Y245" s="110"/>
      <c r="Z245" s="110"/>
      <c r="AA245" s="110"/>
      <c r="AB245" s="110"/>
      <c r="AC245" s="110"/>
      <c r="AD245" s="110"/>
      <c r="AE245" s="110"/>
      <c r="AF245" s="110"/>
      <c r="AG245" s="110"/>
      <c r="AH245" s="110"/>
      <c r="AI245" s="110"/>
      <c r="AJ245" s="110"/>
      <c r="AK245" s="110"/>
      <c r="AL245" s="110"/>
      <c r="AM245" s="110"/>
      <c r="AN245" s="110"/>
      <c r="AO245" s="110"/>
      <c r="AP245" s="110"/>
      <c r="AQ245" s="110"/>
      <c r="AR245" s="110"/>
      <c r="AS245" s="110"/>
      <c r="AT245" s="110"/>
      <c r="AU245" s="110"/>
      <c r="AV245" s="110"/>
      <c r="AW245" s="110"/>
      <c r="AX245" s="110"/>
      <c r="AY245" s="110"/>
    </row>
    <row r="246" spans="1:51" ht="27" customHeight="1" x14ac:dyDescent="0.25">
      <c r="A246" s="110"/>
      <c r="B246" s="110"/>
      <c r="C246" s="110"/>
      <c r="D246" s="110"/>
      <c r="E246" s="110"/>
      <c r="F246" s="110"/>
      <c r="G246" s="110"/>
      <c r="H246" s="110"/>
      <c r="I246" s="110"/>
      <c r="J246" s="110"/>
      <c r="K246" s="110"/>
      <c r="L246" s="110"/>
      <c r="M246" s="110"/>
      <c r="N246" s="110"/>
      <c r="O246" s="110"/>
      <c r="P246" s="110"/>
      <c r="Q246" s="110"/>
      <c r="R246" s="110"/>
      <c r="S246" s="110"/>
      <c r="T246" s="110"/>
      <c r="U246" s="110"/>
      <c r="V246" s="110"/>
      <c r="W246" s="110"/>
      <c r="X246" s="110"/>
      <c r="Y246" s="110"/>
      <c r="Z246" s="110"/>
      <c r="AA246" s="110"/>
      <c r="AB246" s="110"/>
      <c r="AC246" s="110"/>
      <c r="AD246" s="110"/>
      <c r="AE246" s="110"/>
      <c r="AF246" s="110"/>
      <c r="AG246" s="110"/>
      <c r="AH246" s="110"/>
      <c r="AI246" s="110"/>
      <c r="AJ246" s="110"/>
      <c r="AK246" s="110"/>
      <c r="AL246" s="110"/>
      <c r="AM246" s="110"/>
      <c r="AN246" s="110"/>
      <c r="AO246" s="110"/>
      <c r="AP246" s="110"/>
      <c r="AQ246" s="110"/>
      <c r="AR246" s="110"/>
      <c r="AS246" s="110"/>
      <c r="AT246" s="110"/>
      <c r="AU246" s="110"/>
      <c r="AV246" s="110"/>
      <c r="AW246" s="110"/>
      <c r="AX246" s="110"/>
      <c r="AY246" s="110"/>
    </row>
    <row r="247" spans="1:51" ht="27" customHeight="1" x14ac:dyDescent="0.25">
      <c r="A247" s="110"/>
      <c r="B247" s="110"/>
      <c r="C247" s="110"/>
      <c r="D247" s="110"/>
      <c r="E247" s="110"/>
      <c r="F247" s="110"/>
      <c r="G247" s="110"/>
      <c r="H247" s="110"/>
      <c r="I247" s="110"/>
      <c r="J247" s="110"/>
      <c r="K247" s="110"/>
      <c r="L247" s="110"/>
      <c r="M247" s="110"/>
      <c r="N247" s="110"/>
      <c r="O247" s="110"/>
      <c r="P247" s="110"/>
      <c r="Q247" s="110"/>
      <c r="R247" s="110"/>
      <c r="S247" s="110"/>
      <c r="T247" s="110"/>
      <c r="U247" s="110"/>
      <c r="V247" s="110"/>
      <c r="W247" s="110"/>
      <c r="X247" s="110"/>
      <c r="Y247" s="110"/>
      <c r="Z247" s="110"/>
      <c r="AA247" s="110"/>
      <c r="AB247" s="110"/>
      <c r="AC247" s="110"/>
      <c r="AD247" s="110"/>
      <c r="AE247" s="110"/>
      <c r="AF247" s="110"/>
      <c r="AG247" s="110"/>
      <c r="AH247" s="110"/>
      <c r="AI247" s="110"/>
      <c r="AJ247" s="110"/>
      <c r="AK247" s="110"/>
      <c r="AL247" s="110"/>
      <c r="AM247" s="110"/>
      <c r="AN247" s="110"/>
      <c r="AO247" s="110"/>
      <c r="AP247" s="110"/>
      <c r="AQ247" s="110"/>
      <c r="AR247" s="110"/>
      <c r="AS247" s="110"/>
      <c r="AT247" s="110"/>
      <c r="AU247" s="110"/>
      <c r="AV247" s="110"/>
      <c r="AW247" s="110"/>
      <c r="AX247" s="110"/>
      <c r="AY247" s="110"/>
    </row>
    <row r="248" spans="1:51" ht="27" customHeight="1" x14ac:dyDescent="0.25">
      <c r="A248" s="110"/>
      <c r="B248" s="110"/>
      <c r="C248" s="110"/>
      <c r="D248" s="110"/>
      <c r="E248" s="110"/>
      <c r="F248" s="110"/>
      <c r="G248" s="110"/>
      <c r="H248" s="110"/>
      <c r="I248" s="110"/>
      <c r="J248" s="110"/>
      <c r="K248" s="110"/>
      <c r="L248" s="110"/>
      <c r="M248" s="110"/>
      <c r="N248" s="110"/>
      <c r="O248" s="110"/>
      <c r="P248" s="110"/>
      <c r="Q248" s="110"/>
      <c r="R248" s="110"/>
      <c r="S248" s="110"/>
      <c r="T248" s="110"/>
      <c r="U248" s="110"/>
      <c r="V248" s="110"/>
      <c r="W248" s="110"/>
      <c r="X248" s="110"/>
      <c r="Y248" s="110"/>
      <c r="Z248" s="110"/>
      <c r="AA248" s="110"/>
      <c r="AB248" s="110"/>
      <c r="AC248" s="110"/>
      <c r="AD248" s="110"/>
      <c r="AE248" s="110"/>
      <c r="AF248" s="110"/>
      <c r="AG248" s="110"/>
      <c r="AH248" s="110"/>
      <c r="AI248" s="110"/>
      <c r="AJ248" s="110"/>
      <c r="AK248" s="110"/>
      <c r="AL248" s="110"/>
      <c r="AM248" s="110"/>
      <c r="AN248" s="110"/>
      <c r="AO248" s="110"/>
      <c r="AP248" s="110"/>
      <c r="AQ248" s="110"/>
      <c r="AR248" s="110"/>
      <c r="AS248" s="110"/>
      <c r="AT248" s="110"/>
      <c r="AU248" s="110"/>
      <c r="AV248" s="110"/>
      <c r="AW248" s="110"/>
      <c r="AX248" s="110"/>
      <c r="AY248" s="110"/>
    </row>
    <row r="249" spans="1:51" ht="27" customHeight="1" x14ac:dyDescent="0.25">
      <c r="A249" s="110"/>
      <c r="B249" s="110"/>
      <c r="C249" s="110"/>
      <c r="D249" s="110"/>
      <c r="E249" s="110"/>
      <c r="F249" s="110"/>
      <c r="G249" s="110"/>
      <c r="H249" s="110"/>
      <c r="I249" s="110"/>
      <c r="J249" s="110"/>
      <c r="K249" s="110"/>
      <c r="L249" s="110"/>
      <c r="M249" s="110"/>
      <c r="N249" s="110"/>
      <c r="O249" s="110"/>
      <c r="P249" s="110"/>
      <c r="Q249" s="110"/>
      <c r="R249" s="110"/>
      <c r="S249" s="110"/>
      <c r="T249" s="110"/>
      <c r="U249" s="110"/>
      <c r="V249" s="110"/>
      <c r="W249" s="110"/>
      <c r="X249" s="110"/>
      <c r="Y249" s="110"/>
      <c r="Z249" s="110"/>
      <c r="AA249" s="110"/>
      <c r="AB249" s="110"/>
      <c r="AC249" s="110"/>
      <c r="AD249" s="110"/>
      <c r="AE249" s="110"/>
      <c r="AF249" s="110"/>
      <c r="AG249" s="110"/>
      <c r="AH249" s="110"/>
      <c r="AI249" s="110"/>
      <c r="AJ249" s="110"/>
      <c r="AK249" s="110"/>
      <c r="AL249" s="110"/>
      <c r="AM249" s="110"/>
      <c r="AN249" s="110"/>
      <c r="AO249" s="110"/>
      <c r="AP249" s="110"/>
      <c r="AQ249" s="110"/>
      <c r="AR249" s="110"/>
      <c r="AS249" s="110"/>
      <c r="AT249" s="110"/>
      <c r="AU249" s="110"/>
      <c r="AV249" s="110"/>
      <c r="AW249" s="110"/>
      <c r="AX249" s="110"/>
      <c r="AY249" s="110"/>
    </row>
    <row r="250" spans="1:51" ht="27" customHeight="1" x14ac:dyDescent="0.25">
      <c r="A250" s="110"/>
      <c r="B250" s="110"/>
      <c r="C250" s="110"/>
      <c r="D250" s="110"/>
      <c r="E250" s="110"/>
      <c r="F250" s="110"/>
      <c r="G250" s="110"/>
      <c r="H250" s="110"/>
      <c r="I250" s="110"/>
      <c r="J250" s="110"/>
      <c r="K250" s="110"/>
      <c r="L250" s="110"/>
      <c r="M250" s="110"/>
      <c r="N250" s="110"/>
      <c r="O250" s="110"/>
      <c r="P250" s="110"/>
      <c r="Q250" s="110"/>
      <c r="R250" s="110"/>
      <c r="S250" s="110"/>
      <c r="T250" s="110"/>
      <c r="U250" s="110"/>
      <c r="V250" s="110"/>
      <c r="W250" s="110"/>
      <c r="X250" s="110"/>
      <c r="Y250" s="110"/>
      <c r="Z250" s="110"/>
      <c r="AA250" s="110"/>
      <c r="AB250" s="110"/>
      <c r="AC250" s="110"/>
      <c r="AD250" s="110"/>
      <c r="AE250" s="110"/>
      <c r="AF250" s="110"/>
      <c r="AG250" s="110"/>
      <c r="AH250" s="110"/>
      <c r="AI250" s="110"/>
      <c r="AJ250" s="110"/>
      <c r="AK250" s="110"/>
      <c r="AL250" s="110"/>
      <c r="AM250" s="110"/>
      <c r="AN250" s="110"/>
      <c r="AO250" s="110"/>
      <c r="AP250" s="110"/>
      <c r="AQ250" s="110"/>
      <c r="AR250" s="110"/>
      <c r="AS250" s="110"/>
      <c r="AT250" s="110"/>
      <c r="AU250" s="110"/>
      <c r="AV250" s="110"/>
      <c r="AW250" s="110"/>
      <c r="AX250" s="110"/>
      <c r="AY250" s="110"/>
    </row>
    <row r="251" spans="1:51" ht="27" customHeight="1" x14ac:dyDescent="0.25">
      <c r="A251" s="110"/>
      <c r="B251" s="110"/>
      <c r="C251" s="110"/>
      <c r="D251" s="110"/>
      <c r="E251" s="110"/>
      <c r="F251" s="110"/>
      <c r="G251" s="110"/>
      <c r="H251" s="110"/>
      <c r="I251" s="110"/>
      <c r="J251" s="110"/>
      <c r="K251" s="110"/>
      <c r="L251" s="110"/>
      <c r="M251" s="110"/>
      <c r="N251" s="110"/>
      <c r="O251" s="110"/>
      <c r="P251" s="110"/>
      <c r="Q251" s="110"/>
      <c r="R251" s="110"/>
      <c r="S251" s="110"/>
      <c r="T251" s="110"/>
      <c r="U251" s="110"/>
      <c r="V251" s="110"/>
      <c r="W251" s="110"/>
      <c r="X251" s="110"/>
      <c r="Y251" s="110"/>
      <c r="Z251" s="110"/>
      <c r="AA251" s="110"/>
      <c r="AB251" s="110"/>
      <c r="AC251" s="110"/>
      <c r="AD251" s="110"/>
      <c r="AE251" s="110"/>
      <c r="AF251" s="110"/>
      <c r="AG251" s="110"/>
      <c r="AH251" s="110"/>
      <c r="AI251" s="110"/>
      <c r="AJ251" s="110"/>
      <c r="AK251" s="110"/>
      <c r="AL251" s="110"/>
      <c r="AM251" s="110"/>
      <c r="AN251" s="110"/>
      <c r="AO251" s="110"/>
      <c r="AP251" s="110"/>
      <c r="AQ251" s="110"/>
      <c r="AR251" s="110"/>
      <c r="AS251" s="110"/>
      <c r="AT251" s="110"/>
      <c r="AU251" s="110"/>
      <c r="AV251" s="110"/>
      <c r="AW251" s="110"/>
      <c r="AX251" s="110"/>
      <c r="AY251" s="110"/>
    </row>
    <row r="252" spans="1:51" ht="27" customHeight="1" x14ac:dyDescent="0.25">
      <c r="A252" s="110"/>
      <c r="B252" s="110"/>
      <c r="C252" s="110"/>
      <c r="D252" s="110"/>
      <c r="E252" s="110"/>
      <c r="F252" s="110"/>
      <c r="G252" s="110"/>
      <c r="H252" s="110"/>
      <c r="I252" s="110"/>
      <c r="J252" s="110"/>
      <c r="K252" s="110"/>
      <c r="L252" s="110"/>
      <c r="M252" s="110"/>
      <c r="N252" s="110"/>
      <c r="O252" s="110"/>
      <c r="P252" s="110"/>
      <c r="Q252" s="110"/>
      <c r="R252" s="110"/>
      <c r="S252" s="110"/>
      <c r="T252" s="110"/>
      <c r="U252" s="110"/>
      <c r="V252" s="110"/>
      <c r="W252" s="110"/>
      <c r="X252" s="110"/>
      <c r="Y252" s="110"/>
      <c r="Z252" s="110"/>
      <c r="AA252" s="110"/>
      <c r="AB252" s="110"/>
      <c r="AC252" s="110"/>
      <c r="AD252" s="110"/>
      <c r="AE252" s="110"/>
      <c r="AF252" s="110"/>
      <c r="AG252" s="110"/>
      <c r="AH252" s="110"/>
      <c r="AI252" s="110"/>
      <c r="AJ252" s="110"/>
      <c r="AK252" s="110"/>
      <c r="AL252" s="110"/>
      <c r="AM252" s="110"/>
      <c r="AN252" s="110"/>
      <c r="AO252" s="110"/>
      <c r="AP252" s="110"/>
      <c r="AQ252" s="110"/>
      <c r="AR252" s="110"/>
      <c r="AS252" s="110"/>
      <c r="AT252" s="110"/>
      <c r="AU252" s="110"/>
      <c r="AV252" s="110"/>
      <c r="AW252" s="110"/>
      <c r="AX252" s="110"/>
      <c r="AY252" s="110"/>
    </row>
    <row r="253" spans="1:51" ht="27" customHeight="1" x14ac:dyDescent="0.25">
      <c r="A253" s="110"/>
      <c r="B253" s="110"/>
      <c r="C253" s="110"/>
      <c r="D253" s="110"/>
      <c r="E253" s="110"/>
      <c r="F253" s="110"/>
      <c r="G253" s="110"/>
      <c r="H253" s="110"/>
      <c r="I253" s="110"/>
      <c r="J253" s="110"/>
      <c r="K253" s="110"/>
      <c r="L253" s="110"/>
      <c r="M253" s="110"/>
      <c r="N253" s="110"/>
      <c r="O253" s="110"/>
      <c r="P253" s="110"/>
      <c r="Q253" s="110"/>
      <c r="R253" s="110"/>
      <c r="S253" s="110"/>
      <c r="T253" s="110"/>
      <c r="U253" s="110"/>
      <c r="V253" s="110"/>
      <c r="W253" s="110"/>
      <c r="X253" s="110"/>
      <c r="Y253" s="110"/>
      <c r="Z253" s="110"/>
      <c r="AA253" s="110"/>
      <c r="AB253" s="110"/>
      <c r="AC253" s="110"/>
      <c r="AD253" s="110"/>
      <c r="AE253" s="110"/>
      <c r="AF253" s="110"/>
      <c r="AG253" s="110"/>
      <c r="AH253" s="110"/>
      <c r="AI253" s="110"/>
      <c r="AJ253" s="110"/>
      <c r="AK253" s="110"/>
      <c r="AL253" s="110"/>
      <c r="AM253" s="110"/>
      <c r="AN253" s="110"/>
      <c r="AO253" s="110"/>
      <c r="AP253" s="110"/>
      <c r="AQ253" s="110"/>
      <c r="AR253" s="110"/>
      <c r="AS253" s="110"/>
      <c r="AT253" s="110"/>
      <c r="AU253" s="110"/>
      <c r="AV253" s="110"/>
      <c r="AW253" s="110"/>
      <c r="AX253" s="110"/>
      <c r="AY253" s="110"/>
    </row>
    <row r="254" spans="1:51" ht="27" customHeight="1" x14ac:dyDescent="0.25">
      <c r="A254" s="110"/>
      <c r="B254" s="110"/>
      <c r="C254" s="110"/>
      <c r="D254" s="110"/>
      <c r="E254" s="110"/>
      <c r="F254" s="110"/>
      <c r="G254" s="110"/>
      <c r="H254" s="110"/>
      <c r="I254" s="110"/>
      <c r="J254" s="110"/>
      <c r="K254" s="110"/>
      <c r="L254" s="110"/>
      <c r="M254" s="110"/>
      <c r="N254" s="110"/>
      <c r="O254" s="110"/>
      <c r="P254" s="110"/>
      <c r="Q254" s="110"/>
      <c r="R254" s="110"/>
      <c r="S254" s="110"/>
      <c r="T254" s="110"/>
      <c r="U254" s="110"/>
      <c r="V254" s="110"/>
      <c r="W254" s="110"/>
      <c r="X254" s="110"/>
      <c r="Y254" s="110"/>
      <c r="Z254" s="110"/>
      <c r="AA254" s="110"/>
      <c r="AB254" s="110"/>
      <c r="AC254" s="110"/>
      <c r="AD254" s="110"/>
      <c r="AE254" s="110"/>
      <c r="AF254" s="110"/>
      <c r="AG254" s="110"/>
      <c r="AH254" s="110"/>
      <c r="AI254" s="110"/>
      <c r="AJ254" s="110"/>
      <c r="AK254" s="110"/>
      <c r="AL254" s="110"/>
      <c r="AM254" s="110"/>
      <c r="AN254" s="110"/>
      <c r="AO254" s="110"/>
      <c r="AP254" s="110"/>
      <c r="AQ254" s="110"/>
      <c r="AR254" s="110"/>
      <c r="AS254" s="110"/>
      <c r="AT254" s="110"/>
      <c r="AU254" s="110"/>
      <c r="AV254" s="110"/>
      <c r="AW254" s="110"/>
      <c r="AX254" s="110"/>
      <c r="AY254" s="110"/>
    </row>
    <row r="255" spans="1:51" ht="27" customHeight="1" x14ac:dyDescent="0.25">
      <c r="A255" s="110"/>
      <c r="B255" s="110"/>
      <c r="C255" s="110"/>
      <c r="D255" s="110"/>
      <c r="E255" s="110"/>
      <c r="F255" s="110"/>
      <c r="G255" s="110"/>
      <c r="H255" s="110"/>
      <c r="I255" s="110"/>
      <c r="J255" s="110"/>
      <c r="K255" s="110"/>
      <c r="L255" s="110"/>
      <c r="M255" s="110"/>
      <c r="N255" s="110"/>
      <c r="O255" s="110"/>
      <c r="P255" s="110"/>
      <c r="Q255" s="110"/>
      <c r="R255" s="110"/>
      <c r="S255" s="110"/>
      <c r="T255" s="110"/>
      <c r="U255" s="110"/>
      <c r="V255" s="110"/>
      <c r="W255" s="110"/>
      <c r="X255" s="110"/>
      <c r="Y255" s="110"/>
      <c r="Z255" s="110"/>
      <c r="AA255" s="110"/>
      <c r="AB255" s="110"/>
      <c r="AC255" s="110"/>
      <c r="AD255" s="110"/>
      <c r="AE255" s="110"/>
      <c r="AF255" s="110"/>
      <c r="AG255" s="110"/>
      <c r="AH255" s="110"/>
      <c r="AI255" s="110"/>
      <c r="AJ255" s="110"/>
      <c r="AK255" s="110"/>
      <c r="AL255" s="110"/>
      <c r="AM255" s="110"/>
      <c r="AN255" s="110"/>
      <c r="AO255" s="110"/>
      <c r="AP255" s="110"/>
      <c r="AQ255" s="110"/>
      <c r="AR255" s="110"/>
      <c r="AS255" s="110"/>
      <c r="AT255" s="110"/>
      <c r="AU255" s="110"/>
      <c r="AV255" s="110"/>
      <c r="AW255" s="110"/>
      <c r="AX255" s="110"/>
      <c r="AY255" s="110"/>
    </row>
    <row r="256" spans="1:51" ht="27" customHeight="1" x14ac:dyDescent="0.25">
      <c r="A256" s="110"/>
      <c r="B256" s="110"/>
      <c r="C256" s="110"/>
      <c r="D256" s="110"/>
      <c r="E256" s="110"/>
      <c r="F256" s="110"/>
      <c r="G256" s="110"/>
      <c r="H256" s="110"/>
      <c r="I256" s="110"/>
      <c r="J256" s="110"/>
      <c r="K256" s="110"/>
      <c r="L256" s="110"/>
      <c r="M256" s="110"/>
      <c r="N256" s="110"/>
      <c r="O256" s="110"/>
      <c r="P256" s="110"/>
      <c r="Q256" s="110"/>
      <c r="R256" s="110"/>
      <c r="S256" s="110"/>
      <c r="T256" s="110"/>
      <c r="U256" s="110"/>
      <c r="V256" s="110"/>
      <c r="W256" s="110"/>
      <c r="X256" s="110"/>
      <c r="Y256" s="110"/>
      <c r="Z256" s="110"/>
      <c r="AA256" s="110"/>
      <c r="AB256" s="110"/>
      <c r="AC256" s="110"/>
      <c r="AD256" s="110"/>
      <c r="AE256" s="110"/>
      <c r="AF256" s="110"/>
      <c r="AG256" s="110"/>
      <c r="AH256" s="110"/>
      <c r="AI256" s="110"/>
      <c r="AJ256" s="110"/>
      <c r="AK256" s="110"/>
      <c r="AL256" s="110"/>
      <c r="AM256" s="110"/>
      <c r="AN256" s="110"/>
      <c r="AO256" s="110"/>
      <c r="AP256" s="110"/>
      <c r="AQ256" s="110"/>
      <c r="AR256" s="110"/>
      <c r="AS256" s="110"/>
      <c r="AT256" s="110"/>
      <c r="AU256" s="110"/>
      <c r="AV256" s="110"/>
      <c r="AW256" s="110"/>
      <c r="AX256" s="110"/>
      <c r="AY256" s="110"/>
    </row>
    <row r="257" spans="1:51" ht="27" customHeight="1" x14ac:dyDescent="0.25">
      <c r="A257" s="110"/>
      <c r="B257" s="110"/>
      <c r="C257" s="110"/>
      <c r="D257" s="110"/>
      <c r="E257" s="110"/>
      <c r="F257" s="110"/>
      <c r="G257" s="110"/>
      <c r="H257" s="110"/>
      <c r="I257" s="110"/>
      <c r="J257" s="110"/>
      <c r="K257" s="110"/>
      <c r="L257" s="110"/>
      <c r="M257" s="110"/>
      <c r="N257" s="110"/>
      <c r="O257" s="110"/>
      <c r="P257" s="110"/>
      <c r="Q257" s="110"/>
      <c r="R257" s="110"/>
      <c r="S257" s="110"/>
      <c r="T257" s="110"/>
      <c r="U257" s="110"/>
      <c r="V257" s="110"/>
      <c r="W257" s="110"/>
      <c r="X257" s="110"/>
      <c r="Y257" s="110"/>
      <c r="Z257" s="110"/>
      <c r="AA257" s="110"/>
      <c r="AB257" s="110"/>
      <c r="AC257" s="110"/>
      <c r="AD257" s="110"/>
      <c r="AE257" s="110"/>
      <c r="AF257" s="110"/>
      <c r="AG257" s="110"/>
      <c r="AH257" s="110"/>
      <c r="AI257" s="110"/>
      <c r="AJ257" s="110"/>
      <c r="AK257" s="110"/>
      <c r="AL257" s="110"/>
      <c r="AM257" s="110"/>
      <c r="AN257" s="110"/>
      <c r="AO257" s="110"/>
      <c r="AP257" s="110"/>
      <c r="AQ257" s="110"/>
      <c r="AR257" s="110"/>
      <c r="AS257" s="110"/>
      <c r="AT257" s="110"/>
      <c r="AU257" s="110"/>
      <c r="AV257" s="110"/>
      <c r="AW257" s="110"/>
      <c r="AX257" s="110"/>
      <c r="AY257" s="110"/>
    </row>
    <row r="258" spans="1:51" ht="27" customHeight="1" x14ac:dyDescent="0.25">
      <c r="A258" s="110"/>
      <c r="B258" s="110"/>
      <c r="C258" s="110"/>
      <c r="D258" s="110"/>
      <c r="E258" s="110"/>
      <c r="F258" s="110"/>
      <c r="G258" s="110"/>
      <c r="H258" s="110"/>
      <c r="I258" s="110"/>
      <c r="J258" s="110"/>
      <c r="K258" s="110"/>
      <c r="L258" s="110"/>
      <c r="M258" s="110"/>
      <c r="N258" s="110"/>
      <c r="O258" s="110"/>
      <c r="P258" s="110"/>
      <c r="Q258" s="110"/>
      <c r="R258" s="110"/>
      <c r="S258" s="110"/>
      <c r="T258" s="110"/>
      <c r="U258" s="110"/>
      <c r="V258" s="110"/>
      <c r="W258" s="110"/>
      <c r="X258" s="110"/>
      <c r="Y258" s="110"/>
      <c r="Z258" s="110"/>
      <c r="AA258" s="110"/>
      <c r="AB258" s="110"/>
      <c r="AC258" s="110"/>
      <c r="AD258" s="110"/>
      <c r="AE258" s="110"/>
      <c r="AF258" s="110"/>
      <c r="AG258" s="110"/>
      <c r="AH258" s="110"/>
      <c r="AI258" s="110"/>
      <c r="AJ258" s="110"/>
      <c r="AK258" s="110"/>
      <c r="AL258" s="110"/>
      <c r="AM258" s="110"/>
      <c r="AN258" s="110"/>
      <c r="AO258" s="110"/>
      <c r="AP258" s="110"/>
      <c r="AQ258" s="110"/>
      <c r="AR258" s="110"/>
      <c r="AS258" s="110"/>
      <c r="AT258" s="110"/>
      <c r="AU258" s="110"/>
      <c r="AV258" s="110"/>
      <c r="AW258" s="110"/>
      <c r="AX258" s="110"/>
      <c r="AY258" s="110"/>
    </row>
    <row r="259" spans="1:51" ht="27" customHeight="1" x14ac:dyDescent="0.25">
      <c r="A259" s="110"/>
      <c r="B259" s="110"/>
      <c r="C259" s="110"/>
      <c r="D259" s="110"/>
      <c r="E259" s="110"/>
      <c r="F259" s="110"/>
      <c r="G259" s="110"/>
      <c r="H259" s="110"/>
      <c r="I259" s="110"/>
      <c r="J259" s="110"/>
      <c r="K259" s="110"/>
      <c r="L259" s="110"/>
      <c r="M259" s="110"/>
      <c r="N259" s="110"/>
      <c r="O259" s="110"/>
      <c r="P259" s="110"/>
      <c r="Q259" s="110"/>
      <c r="R259" s="110"/>
      <c r="S259" s="110"/>
      <c r="T259" s="110"/>
      <c r="U259" s="110"/>
      <c r="V259" s="110"/>
      <c r="W259" s="110"/>
      <c r="X259" s="110"/>
      <c r="Y259" s="110"/>
      <c r="Z259" s="110"/>
      <c r="AA259" s="110"/>
      <c r="AB259" s="110"/>
      <c r="AC259" s="110"/>
      <c r="AD259" s="110"/>
      <c r="AE259" s="110"/>
      <c r="AF259" s="110"/>
      <c r="AG259" s="110"/>
      <c r="AH259" s="110"/>
      <c r="AI259" s="110"/>
      <c r="AJ259" s="110"/>
      <c r="AK259" s="110"/>
      <c r="AL259" s="110"/>
      <c r="AM259" s="110"/>
      <c r="AN259" s="110"/>
      <c r="AO259" s="110"/>
      <c r="AP259" s="110"/>
      <c r="AQ259" s="110"/>
      <c r="AR259" s="110"/>
      <c r="AS259" s="110"/>
      <c r="AT259" s="110"/>
      <c r="AU259" s="110"/>
      <c r="AV259" s="110"/>
      <c r="AW259" s="110"/>
      <c r="AX259" s="110"/>
      <c r="AY259" s="110"/>
    </row>
    <row r="260" spans="1:51" ht="27" customHeight="1" x14ac:dyDescent="0.25">
      <c r="A260" s="110"/>
      <c r="B260" s="110"/>
      <c r="C260" s="110"/>
      <c r="D260" s="110"/>
      <c r="E260" s="110"/>
      <c r="F260" s="110"/>
      <c r="G260" s="110"/>
      <c r="H260" s="110"/>
      <c r="I260" s="110"/>
      <c r="J260" s="110"/>
      <c r="K260" s="110"/>
      <c r="L260" s="110"/>
      <c r="M260" s="110"/>
      <c r="N260" s="110"/>
      <c r="O260" s="110"/>
      <c r="P260" s="110"/>
      <c r="Q260" s="110"/>
      <c r="R260" s="110"/>
      <c r="S260" s="110"/>
      <c r="T260" s="110"/>
      <c r="U260" s="110"/>
      <c r="V260" s="110"/>
      <c r="W260" s="110"/>
      <c r="X260" s="110"/>
      <c r="Y260" s="110"/>
      <c r="Z260" s="110"/>
      <c r="AA260" s="110"/>
      <c r="AB260" s="110"/>
      <c r="AC260" s="110"/>
      <c r="AD260" s="110"/>
      <c r="AE260" s="110"/>
      <c r="AF260" s="110"/>
      <c r="AG260" s="110"/>
      <c r="AH260" s="110"/>
      <c r="AI260" s="110"/>
      <c r="AJ260" s="110"/>
      <c r="AK260" s="110"/>
      <c r="AL260" s="110"/>
      <c r="AM260" s="110"/>
      <c r="AN260" s="110"/>
      <c r="AO260" s="110"/>
      <c r="AP260" s="110"/>
      <c r="AQ260" s="110"/>
      <c r="AR260" s="110"/>
      <c r="AS260" s="110"/>
      <c r="AT260" s="110"/>
      <c r="AU260" s="110"/>
      <c r="AV260" s="110"/>
      <c r="AW260" s="110"/>
      <c r="AX260" s="110"/>
      <c r="AY260" s="110"/>
    </row>
    <row r="261" spans="1:51" ht="27" customHeight="1" x14ac:dyDescent="0.25">
      <c r="A261" s="110"/>
      <c r="B261" s="110"/>
      <c r="C261" s="110"/>
      <c r="D261" s="110"/>
      <c r="E261" s="110"/>
      <c r="F261" s="110"/>
      <c r="G261" s="110"/>
      <c r="H261" s="110"/>
      <c r="I261" s="110"/>
      <c r="J261" s="110"/>
      <c r="K261" s="110"/>
      <c r="L261" s="110"/>
      <c r="M261" s="110"/>
      <c r="N261" s="110"/>
      <c r="O261" s="110"/>
      <c r="P261" s="110"/>
      <c r="Q261" s="110"/>
      <c r="R261" s="110"/>
      <c r="S261" s="110"/>
      <c r="T261" s="110"/>
      <c r="U261" s="110"/>
      <c r="V261" s="110"/>
      <c r="W261" s="110"/>
      <c r="X261" s="110"/>
      <c r="Y261" s="110"/>
      <c r="Z261" s="110"/>
      <c r="AA261" s="110"/>
      <c r="AB261" s="110"/>
      <c r="AC261" s="110"/>
      <c r="AD261" s="110"/>
      <c r="AE261" s="110"/>
      <c r="AF261" s="110"/>
      <c r="AG261" s="110"/>
      <c r="AH261" s="110"/>
      <c r="AI261" s="110"/>
      <c r="AJ261" s="110"/>
      <c r="AK261" s="110"/>
      <c r="AL261" s="110"/>
      <c r="AM261" s="110"/>
      <c r="AN261" s="110"/>
      <c r="AO261" s="110"/>
      <c r="AP261" s="110"/>
      <c r="AQ261" s="110"/>
      <c r="AR261" s="110"/>
      <c r="AS261" s="110"/>
      <c r="AT261" s="110"/>
      <c r="AU261" s="110"/>
      <c r="AV261" s="110"/>
      <c r="AW261" s="110"/>
      <c r="AX261" s="110"/>
      <c r="AY261" s="110"/>
    </row>
    <row r="262" spans="1:51" ht="27" customHeight="1" x14ac:dyDescent="0.25">
      <c r="A262" s="110"/>
      <c r="B262" s="110"/>
      <c r="C262" s="110"/>
      <c r="D262" s="110"/>
      <c r="E262" s="110"/>
      <c r="F262" s="110"/>
      <c r="G262" s="110"/>
      <c r="H262" s="110"/>
      <c r="I262" s="110"/>
      <c r="J262" s="110"/>
      <c r="K262" s="110"/>
      <c r="L262" s="110"/>
      <c r="M262" s="110"/>
      <c r="N262" s="110"/>
      <c r="O262" s="110"/>
      <c r="P262" s="110"/>
      <c r="Q262" s="110"/>
      <c r="R262" s="110"/>
      <c r="S262" s="110"/>
      <c r="T262" s="110"/>
      <c r="U262" s="110"/>
      <c r="V262" s="110"/>
      <c r="W262" s="110"/>
      <c r="X262" s="110"/>
      <c r="Y262" s="110"/>
      <c r="Z262" s="110"/>
      <c r="AA262" s="110"/>
      <c r="AB262" s="110"/>
      <c r="AC262" s="110"/>
      <c r="AD262" s="110"/>
      <c r="AE262" s="110"/>
      <c r="AF262" s="110"/>
      <c r="AG262" s="110"/>
      <c r="AH262" s="110"/>
      <c r="AI262" s="110"/>
      <c r="AJ262" s="110"/>
      <c r="AK262" s="110"/>
      <c r="AL262" s="110"/>
      <c r="AM262" s="110"/>
      <c r="AN262" s="110"/>
      <c r="AO262" s="110"/>
      <c r="AP262" s="110"/>
      <c r="AQ262" s="110"/>
      <c r="AR262" s="110"/>
      <c r="AS262" s="110"/>
      <c r="AT262" s="110"/>
      <c r="AU262" s="110"/>
      <c r="AV262" s="110"/>
      <c r="AW262" s="110"/>
      <c r="AX262" s="110"/>
      <c r="AY262" s="110"/>
    </row>
    <row r="263" spans="1:51" ht="27" customHeight="1" x14ac:dyDescent="0.25">
      <c r="A263" s="110"/>
      <c r="B263" s="110"/>
      <c r="C263" s="110"/>
      <c r="D263" s="110"/>
      <c r="E263" s="110"/>
      <c r="F263" s="110"/>
      <c r="G263" s="110"/>
      <c r="H263" s="110"/>
      <c r="I263" s="110"/>
      <c r="J263" s="110"/>
      <c r="K263" s="110"/>
      <c r="L263" s="110"/>
      <c r="M263" s="110"/>
      <c r="N263" s="110"/>
      <c r="O263" s="110"/>
      <c r="P263" s="110"/>
      <c r="Q263" s="110"/>
      <c r="R263" s="110"/>
      <c r="S263" s="110"/>
      <c r="T263" s="110"/>
      <c r="U263" s="110"/>
      <c r="V263" s="110"/>
      <c r="W263" s="110"/>
      <c r="X263" s="110"/>
      <c r="Y263" s="110"/>
      <c r="Z263" s="110"/>
      <c r="AA263" s="110"/>
      <c r="AB263" s="110"/>
      <c r="AC263" s="110"/>
      <c r="AD263" s="110"/>
      <c r="AE263" s="110"/>
      <c r="AF263" s="110"/>
      <c r="AG263" s="110"/>
      <c r="AH263" s="110"/>
      <c r="AI263" s="110"/>
      <c r="AJ263" s="110"/>
      <c r="AK263" s="110"/>
      <c r="AL263" s="110"/>
      <c r="AM263" s="110"/>
      <c r="AN263" s="110"/>
      <c r="AO263" s="110"/>
      <c r="AP263" s="110"/>
      <c r="AQ263" s="110"/>
      <c r="AR263" s="110"/>
      <c r="AS263" s="110"/>
      <c r="AT263" s="110"/>
      <c r="AU263" s="110"/>
      <c r="AV263" s="110"/>
      <c r="AW263" s="110"/>
      <c r="AX263" s="110"/>
      <c r="AY263" s="110"/>
    </row>
    <row r="264" spans="1:51" ht="27" customHeight="1" x14ac:dyDescent="0.25">
      <c r="A264" s="110"/>
      <c r="B264" s="110"/>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10"/>
      <c r="AA264" s="110"/>
      <c r="AB264" s="110"/>
      <c r="AC264" s="110"/>
      <c r="AD264" s="110"/>
      <c r="AE264" s="110"/>
      <c r="AF264" s="110"/>
      <c r="AG264" s="110"/>
      <c r="AH264" s="110"/>
      <c r="AI264" s="110"/>
      <c r="AJ264" s="110"/>
      <c r="AK264" s="110"/>
      <c r="AL264" s="110"/>
      <c r="AM264" s="110"/>
      <c r="AN264" s="110"/>
      <c r="AO264" s="110"/>
      <c r="AP264" s="110"/>
      <c r="AQ264" s="110"/>
      <c r="AR264" s="110"/>
      <c r="AS264" s="110"/>
      <c r="AT264" s="110"/>
      <c r="AU264" s="110"/>
      <c r="AV264" s="110"/>
      <c r="AW264" s="110"/>
      <c r="AX264" s="110"/>
      <c r="AY264" s="110"/>
    </row>
    <row r="265" spans="1:51" ht="27" customHeight="1" x14ac:dyDescent="0.25">
      <c r="A265" s="110"/>
      <c r="B265" s="110"/>
      <c r="C265" s="110"/>
      <c r="D265" s="110"/>
      <c r="E265" s="110"/>
      <c r="F265" s="110"/>
      <c r="G265" s="110"/>
      <c r="H265" s="110"/>
      <c r="I265" s="110"/>
      <c r="J265" s="110"/>
      <c r="K265" s="110"/>
      <c r="L265" s="110"/>
      <c r="M265" s="110"/>
      <c r="N265" s="110"/>
      <c r="O265" s="110"/>
      <c r="P265" s="110"/>
      <c r="Q265" s="110"/>
      <c r="R265" s="110"/>
      <c r="S265" s="110"/>
      <c r="T265" s="110"/>
      <c r="U265" s="110"/>
      <c r="V265" s="110"/>
      <c r="W265" s="110"/>
      <c r="X265" s="110"/>
      <c r="Y265" s="110"/>
      <c r="Z265" s="110"/>
      <c r="AA265" s="110"/>
      <c r="AB265" s="110"/>
      <c r="AC265" s="110"/>
      <c r="AD265" s="110"/>
      <c r="AE265" s="110"/>
      <c r="AF265" s="110"/>
      <c r="AG265" s="110"/>
      <c r="AH265" s="110"/>
      <c r="AI265" s="110"/>
      <c r="AJ265" s="110"/>
      <c r="AK265" s="110"/>
      <c r="AL265" s="110"/>
      <c r="AM265" s="110"/>
      <c r="AN265" s="110"/>
      <c r="AO265" s="110"/>
      <c r="AP265" s="110"/>
      <c r="AQ265" s="110"/>
      <c r="AR265" s="110"/>
      <c r="AS265" s="110"/>
      <c r="AT265" s="110"/>
      <c r="AU265" s="110"/>
      <c r="AV265" s="110"/>
      <c r="AW265" s="110"/>
      <c r="AX265" s="110"/>
      <c r="AY265" s="110"/>
    </row>
    <row r="266" spans="1:51" ht="27" customHeight="1" x14ac:dyDescent="0.25">
      <c r="A266" s="110"/>
      <c r="B266" s="110"/>
      <c r="C266" s="110"/>
      <c r="D266" s="110"/>
      <c r="E266" s="110"/>
      <c r="F266" s="110"/>
      <c r="G266" s="110"/>
      <c r="H266" s="110"/>
      <c r="I266" s="110"/>
      <c r="J266" s="110"/>
      <c r="K266" s="110"/>
      <c r="L266" s="110"/>
      <c r="M266" s="110"/>
      <c r="N266" s="110"/>
      <c r="O266" s="110"/>
      <c r="P266" s="110"/>
      <c r="Q266" s="110"/>
      <c r="R266" s="110"/>
      <c r="S266" s="110"/>
      <c r="T266" s="110"/>
      <c r="U266" s="110"/>
      <c r="V266" s="110"/>
      <c r="W266" s="110"/>
      <c r="X266" s="110"/>
      <c r="Y266" s="110"/>
      <c r="Z266" s="110"/>
      <c r="AA266" s="110"/>
      <c r="AB266" s="110"/>
      <c r="AC266" s="110"/>
      <c r="AD266" s="110"/>
      <c r="AE266" s="110"/>
      <c r="AF266" s="110"/>
      <c r="AG266" s="110"/>
      <c r="AH266" s="110"/>
      <c r="AI266" s="110"/>
      <c r="AJ266" s="110"/>
      <c r="AK266" s="110"/>
      <c r="AL266" s="110"/>
      <c r="AM266" s="110"/>
      <c r="AN266" s="110"/>
      <c r="AO266" s="110"/>
      <c r="AP266" s="110"/>
      <c r="AQ266" s="110"/>
      <c r="AR266" s="110"/>
      <c r="AS266" s="110"/>
      <c r="AT266" s="110"/>
      <c r="AU266" s="110"/>
      <c r="AV266" s="110"/>
      <c r="AW266" s="110"/>
      <c r="AX266" s="110"/>
      <c r="AY266" s="110"/>
    </row>
    <row r="267" spans="1:51" ht="27" customHeight="1" x14ac:dyDescent="0.2"/>
  </sheetData>
  <mergeCells count="2">
    <mergeCell ref="B7:C7"/>
    <mergeCell ref="H7:I7"/>
  </mergeCells>
  <pageMargins left="0.75" right="0.75" top="1" bottom="1" header="0.5" footer="0.5"/>
  <pageSetup orientation="portrait" horizontalDpi="4294967292" verticalDpi="4294967292"/>
  <colBreaks count="2" manualBreakCount="2">
    <brk id="6" max="1048575" man="1"/>
    <brk id="14" max="1048575" man="1"/>
  </colBreaks>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N397"/>
  <sheetViews>
    <sheetView zoomScale="80" zoomScaleNormal="80" zoomScalePageLayoutView="80" workbookViewId="0">
      <selection activeCell="D45" sqref="D45"/>
    </sheetView>
  </sheetViews>
  <sheetFormatPr defaultColWidth="11" defaultRowHeight="12.75" x14ac:dyDescent="0.2"/>
  <cols>
    <col min="1" max="2" width="6.125" style="22" customWidth="1"/>
    <col min="3" max="3" width="65" style="22" customWidth="1"/>
    <col min="4" max="16" width="22.5" style="22" customWidth="1"/>
    <col min="17" max="17" width="28.5" style="22" customWidth="1"/>
    <col min="18" max="18" width="19.25" style="22" customWidth="1"/>
    <col min="19" max="21" width="18.5" style="22" customWidth="1"/>
    <col min="22" max="16384" width="11" style="22"/>
  </cols>
  <sheetData>
    <row r="1" spans="1:141" ht="15" x14ac:dyDescent="0.2">
      <c r="A1" s="146"/>
      <c r="B1" s="146"/>
      <c r="C1" s="146"/>
      <c r="D1" s="146"/>
      <c r="E1" s="146"/>
      <c r="F1" s="6"/>
      <c r="G1" s="8"/>
      <c r="H1" s="8"/>
      <c r="I1" s="8"/>
      <c r="J1" s="8"/>
      <c r="K1" s="8"/>
      <c r="L1" s="8"/>
      <c r="M1" s="8"/>
      <c r="N1" s="8"/>
      <c r="O1" s="8"/>
      <c r="P1" s="8"/>
      <c r="Q1" s="8"/>
      <c r="R1" s="8"/>
      <c r="S1" s="8"/>
      <c r="T1" s="8"/>
      <c r="U1" s="8"/>
      <c r="V1" s="8"/>
      <c r="W1" s="8"/>
      <c r="X1" s="8"/>
      <c r="Y1" s="146"/>
      <c r="Z1" s="146"/>
      <c r="AA1" s="146"/>
      <c r="AB1" s="145"/>
      <c r="AC1" s="145"/>
      <c r="AD1" s="145"/>
      <c r="AE1" s="145"/>
      <c r="AF1" s="145"/>
      <c r="AG1" s="145"/>
      <c r="AH1" s="145"/>
      <c r="AI1" s="145"/>
      <c r="AJ1" s="145"/>
      <c r="AK1" s="145"/>
      <c r="AL1" s="145"/>
      <c r="AM1" s="145"/>
      <c r="AN1" s="145"/>
      <c r="AO1" s="145"/>
      <c r="AP1" s="145"/>
      <c r="AQ1" s="145"/>
      <c r="AR1" s="145"/>
      <c r="AS1" s="145"/>
      <c r="AT1" s="145"/>
      <c r="AU1" s="145"/>
      <c r="AV1" s="145"/>
      <c r="AW1" s="145"/>
      <c r="AX1" s="145"/>
      <c r="AY1" s="145"/>
      <c r="AZ1" s="77"/>
      <c r="BA1" s="77"/>
      <c r="BB1" s="77"/>
      <c r="BC1" s="77"/>
      <c r="BD1" s="77"/>
      <c r="BE1" s="77"/>
      <c r="BF1" s="77"/>
      <c r="BG1" s="77"/>
      <c r="BH1" s="77"/>
      <c r="BI1" s="77"/>
      <c r="BJ1" s="77"/>
      <c r="BK1" s="77"/>
      <c r="BL1" s="77"/>
      <c r="BM1" s="77"/>
      <c r="BN1" s="77"/>
      <c r="BO1" s="77"/>
      <c r="BP1" s="77"/>
      <c r="BQ1" s="77"/>
      <c r="BR1" s="77"/>
      <c r="BS1" s="77"/>
      <c r="BT1" s="77"/>
      <c r="BU1" s="77"/>
      <c r="BV1" s="77"/>
      <c r="BW1" s="77"/>
      <c r="BX1" s="77"/>
      <c r="BY1" s="77"/>
      <c r="BZ1" s="77"/>
      <c r="CA1" s="77"/>
      <c r="CB1" s="77"/>
      <c r="CC1" s="77"/>
      <c r="CD1" s="77"/>
      <c r="CE1" s="77"/>
      <c r="CF1" s="77"/>
      <c r="CG1" s="77"/>
      <c r="CH1" s="77"/>
      <c r="CI1" s="77"/>
      <c r="CJ1" s="77"/>
      <c r="CK1" s="77"/>
      <c r="CL1" s="77"/>
      <c r="CM1" s="77"/>
      <c r="CN1" s="77"/>
      <c r="CO1" s="77"/>
      <c r="CP1" s="77"/>
      <c r="CQ1" s="77"/>
      <c r="CR1" s="77"/>
      <c r="CS1" s="77"/>
      <c r="CT1" s="77"/>
      <c r="CU1" s="77"/>
      <c r="CV1" s="77"/>
      <c r="CW1" s="77"/>
      <c r="CX1" s="77"/>
      <c r="CY1" s="77"/>
      <c r="CZ1" s="77"/>
      <c r="DA1" s="77"/>
      <c r="DB1" s="77"/>
      <c r="DC1" s="77"/>
      <c r="DD1" s="77"/>
      <c r="DE1" s="77"/>
      <c r="DF1" s="77"/>
      <c r="DG1" s="77"/>
      <c r="DH1" s="77"/>
      <c r="DI1" s="77"/>
      <c r="DJ1" s="77"/>
      <c r="DK1" s="77"/>
      <c r="DL1" s="77"/>
      <c r="DM1" s="77"/>
      <c r="DN1" s="77"/>
      <c r="DO1" s="77"/>
      <c r="DP1" s="77"/>
      <c r="DQ1" s="77"/>
      <c r="DR1" s="77"/>
      <c r="DS1" s="77"/>
      <c r="DT1" s="77"/>
      <c r="DU1" s="77"/>
      <c r="DV1" s="77"/>
      <c r="DW1" s="77"/>
      <c r="DX1" s="77"/>
      <c r="DY1" s="77"/>
      <c r="DZ1" s="77"/>
      <c r="EA1" s="77"/>
      <c r="EB1" s="77"/>
      <c r="EC1" s="77"/>
      <c r="ED1" s="77"/>
      <c r="EE1" s="77"/>
      <c r="EF1" s="77"/>
      <c r="EG1" s="77"/>
      <c r="EH1" s="77"/>
      <c r="EI1" s="77"/>
      <c r="EJ1" s="77"/>
      <c r="EK1" s="77"/>
    </row>
    <row r="2" spans="1:141" ht="15" x14ac:dyDescent="0.2">
      <c r="A2" s="8"/>
      <c r="B2" s="8"/>
      <c r="C2" s="8"/>
      <c r="D2" s="8"/>
      <c r="E2" s="8"/>
      <c r="F2" s="6"/>
      <c r="G2" s="8"/>
      <c r="H2" s="8"/>
      <c r="I2" s="8"/>
      <c r="J2" s="8"/>
      <c r="K2" s="8"/>
      <c r="L2" s="8"/>
      <c r="M2" s="8"/>
      <c r="N2" s="8"/>
      <c r="O2" s="8"/>
      <c r="P2" s="8"/>
      <c r="Q2" s="8"/>
      <c r="R2" s="8"/>
      <c r="S2" s="8"/>
      <c r="T2" s="8"/>
      <c r="U2" s="8"/>
      <c r="V2" s="8"/>
      <c r="W2" s="8"/>
      <c r="X2" s="8"/>
      <c r="Y2" s="8"/>
      <c r="Z2" s="8"/>
      <c r="AA2" s="8"/>
      <c r="AB2" s="145"/>
      <c r="AC2" s="145"/>
      <c r="AD2" s="145"/>
      <c r="AE2" s="145"/>
      <c r="AF2" s="145"/>
      <c r="AG2" s="145"/>
      <c r="AH2" s="145"/>
      <c r="AI2" s="145"/>
      <c r="AJ2" s="145"/>
      <c r="AK2" s="145"/>
      <c r="AL2" s="145"/>
      <c r="AM2" s="145"/>
      <c r="AN2" s="145"/>
      <c r="AO2" s="145"/>
      <c r="AP2" s="145"/>
      <c r="AQ2" s="145"/>
      <c r="AR2" s="145"/>
      <c r="AS2" s="145"/>
      <c r="AT2" s="145"/>
      <c r="AU2" s="145"/>
      <c r="AV2" s="145"/>
      <c r="AW2" s="145"/>
      <c r="AX2" s="145"/>
      <c r="AY2" s="145"/>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c r="CA2" s="77"/>
      <c r="CB2" s="77"/>
      <c r="CC2" s="77"/>
      <c r="CD2" s="77"/>
      <c r="CE2" s="77"/>
      <c r="CF2" s="77"/>
      <c r="CG2" s="77"/>
      <c r="CH2" s="77"/>
      <c r="CI2" s="77"/>
      <c r="CJ2" s="77"/>
      <c r="CK2" s="77"/>
      <c r="CL2" s="77"/>
      <c r="CM2" s="77"/>
      <c r="CN2" s="77"/>
      <c r="CO2" s="77"/>
      <c r="CP2" s="77"/>
      <c r="CQ2" s="77"/>
      <c r="CR2" s="77"/>
      <c r="CS2" s="77"/>
      <c r="CT2" s="77"/>
      <c r="CU2" s="77"/>
      <c r="CV2" s="77"/>
      <c r="CW2" s="77"/>
      <c r="CX2" s="77"/>
      <c r="CY2" s="77"/>
      <c r="CZ2" s="77"/>
      <c r="DA2" s="77"/>
      <c r="DB2" s="77"/>
      <c r="DC2" s="77"/>
      <c r="DD2" s="77"/>
      <c r="DE2" s="77"/>
      <c r="DF2" s="77"/>
      <c r="DG2" s="77"/>
      <c r="DH2" s="77"/>
      <c r="DI2" s="77"/>
      <c r="DJ2" s="77"/>
      <c r="DK2" s="77"/>
      <c r="DL2" s="77"/>
      <c r="DM2" s="77"/>
      <c r="DN2" s="77"/>
      <c r="DO2" s="77"/>
      <c r="DP2" s="77"/>
      <c r="DQ2" s="77"/>
      <c r="DR2" s="77"/>
      <c r="DS2" s="77"/>
      <c r="DT2" s="77"/>
      <c r="DU2" s="77"/>
      <c r="DV2" s="77"/>
      <c r="DW2" s="77"/>
      <c r="DX2" s="77"/>
      <c r="DY2" s="77"/>
      <c r="DZ2" s="77"/>
      <c r="EA2" s="77"/>
      <c r="EB2" s="77"/>
      <c r="EC2" s="77"/>
      <c r="ED2" s="77"/>
      <c r="EE2" s="77"/>
      <c r="EF2" s="77"/>
      <c r="EG2" s="77"/>
      <c r="EH2" s="77"/>
      <c r="EI2" s="77"/>
      <c r="EJ2" s="77"/>
      <c r="EK2" s="77"/>
    </row>
    <row r="3" spans="1:141" ht="15" x14ac:dyDescent="0.2">
      <c r="A3" s="8"/>
      <c r="B3" s="8"/>
      <c r="C3" s="8"/>
      <c r="D3" s="8"/>
      <c r="E3" s="8"/>
      <c r="F3" s="6"/>
      <c r="G3" s="8"/>
      <c r="H3" s="8"/>
      <c r="I3" s="8"/>
      <c r="J3" s="8"/>
      <c r="K3" s="8"/>
      <c r="L3" s="8"/>
      <c r="M3" s="8"/>
      <c r="N3" s="8"/>
      <c r="O3" s="8"/>
      <c r="P3" s="8"/>
      <c r="Q3" s="8"/>
      <c r="R3" s="8"/>
      <c r="S3" s="8"/>
      <c r="T3" s="8"/>
      <c r="U3" s="8"/>
      <c r="V3" s="8"/>
      <c r="W3" s="8"/>
      <c r="X3" s="8"/>
      <c r="Y3" s="8"/>
      <c r="Z3" s="8"/>
      <c r="AA3" s="8"/>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145"/>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row>
    <row r="4" spans="1:141" ht="15" x14ac:dyDescent="0.2">
      <c r="A4" s="8"/>
      <c r="B4" s="8"/>
      <c r="C4" s="8"/>
      <c r="D4" s="8"/>
      <c r="E4" s="8"/>
      <c r="F4" s="8"/>
      <c r="G4" s="8"/>
      <c r="H4" s="8"/>
      <c r="I4" s="8"/>
      <c r="J4" s="8"/>
      <c r="K4" s="8"/>
      <c r="L4" s="8"/>
      <c r="M4" s="8"/>
      <c r="N4" s="8"/>
      <c r="O4" s="8"/>
      <c r="P4" s="8"/>
      <c r="Q4" s="8"/>
      <c r="R4" s="8"/>
      <c r="S4" s="8"/>
      <c r="T4" s="8"/>
      <c r="U4" s="8"/>
      <c r="V4" s="8"/>
      <c r="W4" s="8"/>
      <c r="X4" s="8"/>
      <c r="Y4" s="8"/>
      <c r="Z4" s="8"/>
      <c r="AA4" s="8"/>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c r="CU4" s="77"/>
      <c r="CV4" s="77"/>
      <c r="CW4" s="77"/>
      <c r="CX4" s="77"/>
      <c r="CY4" s="77"/>
      <c r="CZ4" s="77"/>
      <c r="DA4" s="77"/>
      <c r="DB4" s="77"/>
      <c r="DC4" s="77"/>
      <c r="DD4" s="77"/>
      <c r="DE4" s="77"/>
      <c r="DF4" s="77"/>
      <c r="DG4" s="77"/>
      <c r="DH4" s="77"/>
      <c r="DI4" s="77"/>
      <c r="DJ4" s="77"/>
      <c r="DK4" s="77"/>
      <c r="DL4" s="77"/>
      <c r="DM4" s="77"/>
      <c r="DN4" s="77"/>
      <c r="DO4" s="77"/>
      <c r="DP4" s="77"/>
      <c r="DQ4" s="77"/>
      <c r="DR4" s="77"/>
      <c r="DS4" s="77"/>
      <c r="DT4" s="77"/>
      <c r="DU4" s="77"/>
      <c r="DV4" s="77"/>
      <c r="DW4" s="77"/>
      <c r="DX4" s="77"/>
      <c r="DY4" s="77"/>
      <c r="DZ4" s="77"/>
      <c r="EA4" s="77"/>
      <c r="EB4" s="77"/>
      <c r="EC4" s="77"/>
      <c r="ED4" s="77"/>
      <c r="EE4" s="77"/>
      <c r="EF4" s="77"/>
      <c r="EG4" s="77"/>
      <c r="EH4" s="77"/>
      <c r="EI4" s="77"/>
      <c r="EJ4" s="77"/>
      <c r="EK4" s="77"/>
    </row>
    <row r="5" spans="1:141" ht="15" x14ac:dyDescent="0.2">
      <c r="A5" s="8"/>
      <c r="C5" s="8"/>
      <c r="D5" s="8"/>
      <c r="F5" s="8"/>
      <c r="G5" s="8"/>
      <c r="H5" s="8"/>
      <c r="I5" s="8"/>
      <c r="J5" s="8"/>
      <c r="K5" s="8"/>
      <c r="L5" s="8"/>
      <c r="M5" s="8"/>
      <c r="N5" s="8"/>
      <c r="O5" s="8"/>
      <c r="P5" s="8"/>
      <c r="Q5" s="8"/>
      <c r="R5" s="8"/>
      <c r="S5" s="8"/>
      <c r="T5" s="8"/>
      <c r="U5" s="8"/>
      <c r="V5" s="8"/>
      <c r="W5" s="8"/>
      <c r="X5" s="8"/>
      <c r="Y5" s="8"/>
      <c r="Z5" s="8"/>
      <c r="AA5" s="8"/>
      <c r="AB5" s="145"/>
      <c r="AC5" s="145"/>
      <c r="AD5" s="145"/>
      <c r="AE5" s="145"/>
      <c r="AF5" s="145"/>
      <c r="AG5" s="145"/>
      <c r="AH5" s="145"/>
      <c r="AI5" s="145"/>
      <c r="AJ5" s="145"/>
      <c r="AK5" s="145"/>
      <c r="AL5" s="145"/>
      <c r="AM5" s="145"/>
      <c r="AN5" s="145"/>
      <c r="AO5" s="145"/>
      <c r="AP5" s="145"/>
      <c r="AQ5" s="145"/>
      <c r="AR5" s="145"/>
      <c r="AS5" s="145"/>
      <c r="AT5" s="145"/>
      <c r="AU5" s="145"/>
      <c r="AV5" s="145"/>
      <c r="AW5" s="145"/>
      <c r="AX5" s="145"/>
      <c r="AY5" s="145"/>
      <c r="AZ5" s="77"/>
      <c r="BA5" s="77"/>
      <c r="BB5" s="77"/>
      <c r="BC5" s="77"/>
      <c r="BD5" s="77"/>
      <c r="BE5" s="77"/>
      <c r="BF5" s="77"/>
      <c r="BG5" s="77"/>
      <c r="BH5" s="77"/>
      <c r="BI5" s="77"/>
      <c r="BJ5" s="77"/>
      <c r="BK5" s="77"/>
      <c r="BL5" s="77"/>
      <c r="BM5" s="77"/>
      <c r="BN5" s="77"/>
      <c r="BO5" s="77"/>
      <c r="BP5" s="77"/>
      <c r="BQ5" s="77"/>
      <c r="BR5" s="77"/>
      <c r="BS5" s="77"/>
      <c r="BT5" s="77"/>
      <c r="BU5" s="77"/>
      <c r="BV5" s="77"/>
      <c r="BW5" s="77"/>
      <c r="BX5" s="77"/>
      <c r="BY5" s="77"/>
      <c r="BZ5" s="77"/>
      <c r="CA5" s="77"/>
      <c r="CB5" s="77"/>
      <c r="CC5" s="77"/>
      <c r="CD5" s="77"/>
      <c r="CE5" s="77"/>
      <c r="CF5" s="77"/>
      <c r="CG5" s="77"/>
      <c r="CH5" s="77"/>
      <c r="CI5" s="77"/>
      <c r="CJ5" s="77"/>
      <c r="CK5" s="77"/>
      <c r="CL5" s="77"/>
      <c r="CM5" s="77"/>
      <c r="CN5" s="77"/>
      <c r="CO5" s="77"/>
      <c r="CP5" s="77"/>
      <c r="CQ5" s="77"/>
      <c r="CR5" s="77"/>
      <c r="CS5" s="77"/>
      <c r="CT5" s="77"/>
      <c r="CU5" s="77"/>
      <c r="CV5" s="77"/>
      <c r="CW5" s="77"/>
      <c r="CX5" s="77"/>
      <c r="CY5" s="77"/>
      <c r="CZ5" s="77"/>
      <c r="DA5" s="77"/>
      <c r="DB5" s="77"/>
      <c r="DC5" s="77"/>
      <c r="DD5" s="77"/>
      <c r="DE5" s="77"/>
      <c r="DF5" s="77"/>
      <c r="DG5" s="77"/>
      <c r="DH5" s="77"/>
      <c r="DI5" s="77"/>
      <c r="DJ5" s="77"/>
      <c r="DK5" s="77"/>
      <c r="DL5" s="77"/>
      <c r="DM5" s="77"/>
      <c r="DN5" s="77"/>
      <c r="DO5" s="77"/>
      <c r="DP5" s="77"/>
      <c r="DQ5" s="77"/>
      <c r="DR5" s="77"/>
      <c r="DS5" s="77"/>
      <c r="DT5" s="77"/>
      <c r="DU5" s="77"/>
      <c r="DV5" s="77"/>
      <c r="DW5" s="77"/>
      <c r="DX5" s="77"/>
      <c r="DY5" s="77"/>
      <c r="DZ5" s="77"/>
      <c r="EA5" s="77"/>
      <c r="EB5" s="77"/>
      <c r="EC5" s="77"/>
      <c r="ED5" s="77"/>
      <c r="EE5" s="77"/>
      <c r="EF5" s="77"/>
      <c r="EG5" s="77"/>
      <c r="EH5" s="77"/>
      <c r="EI5" s="77"/>
      <c r="EJ5" s="77"/>
      <c r="EK5" s="77"/>
    </row>
    <row r="6" spans="1:141" ht="36" customHeight="1" x14ac:dyDescent="0.2">
      <c r="A6" s="6"/>
      <c r="B6" s="267" t="s">
        <v>350</v>
      </c>
      <c r="D6" s="8"/>
      <c r="E6" s="8"/>
      <c r="F6" s="8"/>
      <c r="G6" s="8"/>
      <c r="H6" s="8"/>
      <c r="I6" s="8"/>
      <c r="J6" s="8"/>
      <c r="K6" s="8"/>
      <c r="L6" s="8"/>
      <c r="M6" s="8"/>
      <c r="N6" s="8"/>
      <c r="O6" s="8"/>
      <c r="P6" s="8"/>
      <c r="Q6" s="8"/>
      <c r="R6" s="8"/>
      <c r="S6" s="8"/>
      <c r="T6" s="8"/>
      <c r="U6" s="8"/>
      <c r="V6" s="8"/>
      <c r="W6" s="8"/>
      <c r="X6" s="8"/>
      <c r="Y6" s="8"/>
      <c r="Z6" s="8"/>
      <c r="AA6" s="8"/>
      <c r="AB6" s="145"/>
      <c r="AC6" s="145"/>
      <c r="AD6" s="145"/>
      <c r="AE6" s="145"/>
      <c r="AF6" s="145"/>
      <c r="AG6" s="145"/>
      <c r="AH6" s="145"/>
      <c r="AI6" s="145"/>
      <c r="AJ6" s="145"/>
      <c r="AK6" s="145"/>
      <c r="AL6" s="145"/>
      <c r="AM6" s="145"/>
      <c r="AN6" s="145"/>
      <c r="AO6" s="145"/>
      <c r="AP6" s="145"/>
      <c r="AQ6" s="145"/>
      <c r="AR6" s="145"/>
      <c r="AS6" s="145"/>
      <c r="AT6" s="145"/>
      <c r="AU6" s="145"/>
      <c r="AV6" s="145"/>
      <c r="AW6" s="145"/>
      <c r="AX6" s="145"/>
      <c r="AY6" s="145"/>
      <c r="AZ6" s="77"/>
      <c r="BA6" s="77"/>
      <c r="BB6" s="77"/>
      <c r="BC6" s="77"/>
      <c r="BD6" s="77"/>
      <c r="BE6" s="77"/>
      <c r="BF6" s="77"/>
      <c r="BG6" s="77"/>
      <c r="BH6" s="77"/>
      <c r="BI6" s="77"/>
      <c r="BJ6" s="77"/>
      <c r="BK6" s="77"/>
      <c r="BL6" s="77"/>
      <c r="BM6" s="77"/>
      <c r="BN6" s="77"/>
      <c r="BO6" s="77"/>
      <c r="BP6" s="77"/>
      <c r="BQ6" s="77"/>
      <c r="BR6" s="77"/>
      <c r="BS6" s="77"/>
      <c r="BT6" s="77"/>
      <c r="BU6" s="77"/>
      <c r="BV6" s="77"/>
      <c r="BW6" s="77"/>
      <c r="BX6" s="77"/>
      <c r="BY6" s="77"/>
      <c r="BZ6" s="77"/>
      <c r="CA6" s="77"/>
      <c r="CB6" s="77"/>
      <c r="CC6" s="77"/>
      <c r="CD6" s="77"/>
      <c r="CE6" s="77"/>
      <c r="CF6" s="77"/>
      <c r="CG6" s="77"/>
      <c r="CH6" s="77"/>
      <c r="CI6" s="77"/>
      <c r="CJ6" s="77"/>
      <c r="CK6" s="77"/>
      <c r="CL6" s="77"/>
      <c r="CM6" s="77"/>
      <c r="CN6" s="77"/>
      <c r="CO6" s="77"/>
      <c r="CP6" s="77"/>
      <c r="CQ6" s="77"/>
      <c r="CR6" s="77"/>
      <c r="CS6" s="77"/>
      <c r="CT6" s="77"/>
      <c r="CU6" s="77"/>
      <c r="CV6" s="77"/>
      <c r="CW6" s="77"/>
      <c r="CX6" s="77"/>
      <c r="CY6" s="77"/>
      <c r="CZ6" s="77"/>
      <c r="DA6" s="77"/>
      <c r="DB6" s="77"/>
      <c r="DC6" s="77"/>
      <c r="DD6" s="77"/>
      <c r="DE6" s="77"/>
      <c r="DF6" s="77"/>
      <c r="DG6" s="77"/>
      <c r="DH6" s="77"/>
      <c r="DI6" s="77"/>
      <c r="DJ6" s="77"/>
      <c r="DK6" s="77"/>
      <c r="DL6" s="77"/>
      <c r="DM6" s="77"/>
      <c r="DN6" s="77"/>
      <c r="DO6" s="77"/>
      <c r="DP6" s="77"/>
      <c r="DQ6" s="77"/>
      <c r="DR6" s="77"/>
      <c r="DS6" s="77"/>
      <c r="DT6" s="77"/>
      <c r="DU6" s="77"/>
      <c r="DV6" s="77"/>
      <c r="DW6" s="77"/>
      <c r="DX6" s="77"/>
      <c r="DY6" s="77"/>
      <c r="DZ6" s="77"/>
      <c r="EA6" s="77"/>
      <c r="EB6" s="77"/>
      <c r="EC6" s="77"/>
      <c r="ED6" s="77"/>
      <c r="EE6" s="77"/>
      <c r="EF6" s="77"/>
      <c r="EG6" s="77"/>
      <c r="EH6" s="77"/>
      <c r="EI6" s="77"/>
      <c r="EJ6" s="77"/>
      <c r="EK6" s="77"/>
    </row>
    <row r="7" spans="1:141" ht="43.15" customHeight="1" x14ac:dyDescent="0.2">
      <c r="A7" s="9"/>
      <c r="B7" s="274" t="s">
        <v>213</v>
      </c>
      <c r="C7" s="274"/>
      <c r="D7" s="9"/>
      <c r="E7" s="9"/>
      <c r="F7" s="9"/>
      <c r="G7" s="9"/>
      <c r="H7" s="275"/>
      <c r="I7" s="275"/>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77"/>
      <c r="BA7" s="77"/>
      <c r="BB7" s="77"/>
      <c r="BC7" s="77"/>
      <c r="BD7" s="77"/>
      <c r="BE7" s="77"/>
      <c r="BF7" s="77"/>
      <c r="BG7" s="77"/>
      <c r="BH7" s="77"/>
      <c r="BI7" s="77"/>
      <c r="BJ7" s="77"/>
      <c r="BK7" s="77"/>
      <c r="BL7" s="77"/>
      <c r="BM7" s="77"/>
      <c r="BN7" s="77"/>
      <c r="BO7" s="77"/>
      <c r="BP7" s="77"/>
      <c r="BQ7" s="77"/>
      <c r="BR7" s="77"/>
      <c r="BS7" s="77"/>
      <c r="BT7" s="77"/>
      <c r="BU7" s="77"/>
      <c r="BV7" s="77"/>
      <c r="BW7" s="77"/>
      <c r="BX7" s="77"/>
      <c r="BY7" s="77"/>
      <c r="BZ7" s="77"/>
      <c r="CA7" s="77"/>
      <c r="CB7" s="77"/>
      <c r="CC7" s="77"/>
      <c r="CD7" s="77"/>
      <c r="CE7" s="77"/>
      <c r="CF7" s="77"/>
      <c r="CG7" s="77"/>
      <c r="CH7" s="77"/>
      <c r="CI7" s="77"/>
      <c r="CJ7" s="77"/>
      <c r="CK7" s="77"/>
      <c r="CL7" s="77"/>
      <c r="CM7" s="77"/>
      <c r="CN7" s="77"/>
      <c r="CO7" s="77"/>
      <c r="CP7" s="77"/>
      <c r="CQ7" s="77"/>
      <c r="CR7" s="77"/>
      <c r="CS7" s="77"/>
      <c r="CT7" s="77"/>
      <c r="CU7" s="77"/>
      <c r="CV7" s="77"/>
      <c r="CW7" s="77"/>
      <c r="CX7" s="77"/>
      <c r="CY7" s="77"/>
      <c r="CZ7" s="77"/>
      <c r="DA7" s="77"/>
      <c r="DB7" s="77"/>
      <c r="DC7" s="77"/>
      <c r="DD7" s="77"/>
      <c r="DE7" s="77"/>
      <c r="DF7" s="77"/>
      <c r="DG7" s="77"/>
      <c r="DH7" s="77"/>
      <c r="DI7" s="77"/>
      <c r="DJ7" s="77"/>
      <c r="DK7" s="77"/>
      <c r="DL7" s="77"/>
      <c r="DM7" s="77"/>
      <c r="DN7" s="77"/>
      <c r="DO7" s="77"/>
      <c r="DP7" s="77"/>
      <c r="DQ7" s="77"/>
      <c r="DR7" s="77"/>
      <c r="DS7" s="77"/>
      <c r="DT7" s="77"/>
      <c r="DU7" s="77"/>
      <c r="DV7" s="77"/>
      <c r="DW7" s="77"/>
      <c r="DX7" s="77"/>
      <c r="DY7" s="77"/>
      <c r="DZ7" s="77"/>
      <c r="EA7" s="77"/>
      <c r="EB7" s="77"/>
      <c r="EC7" s="77"/>
      <c r="ED7" s="77"/>
      <c r="EE7" s="77"/>
      <c r="EF7" s="77"/>
      <c r="EG7" s="77"/>
      <c r="EH7" s="77"/>
      <c r="EI7" s="77"/>
      <c r="EJ7" s="77"/>
      <c r="EK7" s="77"/>
    </row>
    <row r="8" spans="1:141" ht="22.15" customHeight="1" x14ac:dyDescent="0.25">
      <c r="B8" s="245" t="s">
        <v>301</v>
      </c>
      <c r="C8" s="12"/>
      <c r="D8" s="12"/>
      <c r="E8" s="12"/>
      <c r="F8" s="12"/>
      <c r="G8" s="12"/>
      <c r="H8" s="12"/>
      <c r="I8" s="12"/>
      <c r="J8" s="12"/>
      <c r="K8" s="12"/>
      <c r="L8" s="12"/>
      <c r="M8" s="12"/>
      <c r="N8" s="12"/>
      <c r="O8" s="12"/>
      <c r="P8" s="12"/>
      <c r="Q8" s="12"/>
      <c r="R8" s="12"/>
      <c r="S8" s="12"/>
      <c r="T8" s="12"/>
      <c r="U8" s="12"/>
      <c r="V8" s="12"/>
      <c r="W8" s="12"/>
      <c r="X8" s="12"/>
      <c r="Y8" s="12"/>
      <c r="Z8" s="12"/>
      <c r="AA8" s="12"/>
      <c r="AB8" s="143"/>
      <c r="AC8" s="143"/>
      <c r="AD8" s="143"/>
      <c r="AE8" s="143"/>
      <c r="AF8" s="143"/>
      <c r="AG8" s="77"/>
      <c r="AH8" s="77"/>
      <c r="AI8" s="77"/>
      <c r="AJ8" s="77"/>
      <c r="AK8" s="77"/>
      <c r="AL8" s="77"/>
      <c r="AM8" s="77"/>
      <c r="AN8" s="77"/>
      <c r="AO8" s="77"/>
      <c r="AP8" s="77"/>
      <c r="AQ8" s="77"/>
      <c r="AR8" s="77"/>
      <c r="AS8" s="77"/>
      <c r="AT8" s="7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c r="CA8" s="77"/>
      <c r="CB8" s="77"/>
      <c r="CC8" s="77"/>
      <c r="CD8" s="77"/>
      <c r="CE8" s="77"/>
      <c r="CF8" s="77"/>
      <c r="CG8" s="77"/>
      <c r="CH8" s="77"/>
      <c r="CI8" s="77"/>
      <c r="CJ8" s="77"/>
      <c r="CK8" s="77"/>
      <c r="CL8" s="77"/>
      <c r="CM8" s="77"/>
      <c r="CN8" s="77"/>
      <c r="CO8" s="77"/>
      <c r="CP8" s="77"/>
      <c r="CQ8" s="77"/>
      <c r="CR8" s="77"/>
      <c r="CS8" s="77"/>
      <c r="CT8" s="77"/>
      <c r="CU8" s="77"/>
      <c r="CV8" s="77"/>
      <c r="CW8" s="77"/>
      <c r="CX8" s="77"/>
      <c r="CY8" s="77"/>
      <c r="CZ8" s="77"/>
      <c r="DA8" s="77"/>
      <c r="DB8" s="77"/>
      <c r="DC8" s="77"/>
      <c r="DD8" s="77"/>
      <c r="DE8" s="77"/>
      <c r="DF8" s="77"/>
      <c r="DG8" s="77"/>
      <c r="DH8" s="77"/>
      <c r="DI8" s="77"/>
      <c r="DJ8" s="77"/>
      <c r="DK8" s="77"/>
      <c r="DL8" s="77"/>
      <c r="DM8" s="77"/>
      <c r="DN8" s="77"/>
      <c r="DO8" s="77"/>
      <c r="DP8" s="77"/>
      <c r="DQ8" s="77"/>
      <c r="DR8" s="77"/>
      <c r="DS8" s="77"/>
      <c r="DT8" s="77"/>
      <c r="DU8" s="77"/>
      <c r="DV8" s="77"/>
      <c r="DW8" s="77"/>
      <c r="DX8" s="77"/>
      <c r="DY8" s="77"/>
      <c r="DZ8" s="77"/>
      <c r="EA8" s="77"/>
      <c r="EB8" s="77"/>
      <c r="EC8" s="77"/>
      <c r="ED8" s="77"/>
      <c r="EE8" s="77"/>
      <c r="EF8" s="77"/>
      <c r="EG8" s="77"/>
      <c r="EH8" s="77"/>
      <c r="EI8" s="77"/>
      <c r="EJ8" s="77"/>
      <c r="EK8" s="77"/>
    </row>
    <row r="9" spans="1:141" ht="22.15" customHeight="1" x14ac:dyDescent="0.2">
      <c r="A9" s="12"/>
      <c r="B9" s="12" t="s">
        <v>343</v>
      </c>
      <c r="C9" s="12"/>
      <c r="D9" s="12"/>
      <c r="E9" s="12"/>
      <c r="F9" s="12"/>
      <c r="G9" s="12"/>
      <c r="H9" s="12"/>
      <c r="I9" s="12"/>
      <c r="J9" s="12"/>
      <c r="K9" s="12"/>
      <c r="L9" s="12"/>
      <c r="M9" s="12"/>
      <c r="N9" s="12"/>
      <c r="O9" s="12"/>
      <c r="P9" s="12"/>
      <c r="Q9" s="12"/>
      <c r="R9" s="12"/>
      <c r="S9" s="12"/>
      <c r="T9" s="12"/>
      <c r="U9" s="12"/>
      <c r="V9" s="12"/>
      <c r="W9" s="12"/>
      <c r="X9" s="12"/>
      <c r="Y9" s="12"/>
      <c r="Z9" s="12"/>
      <c r="AA9" s="12"/>
      <c r="AB9" s="143"/>
      <c r="AC9" s="143"/>
      <c r="AD9" s="143"/>
      <c r="AE9" s="143"/>
      <c r="AF9" s="143"/>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77"/>
      <c r="BG9" s="77"/>
      <c r="BH9" s="77"/>
      <c r="BI9" s="77"/>
      <c r="BJ9" s="77"/>
      <c r="BK9" s="77"/>
      <c r="BL9" s="77"/>
      <c r="BM9" s="77"/>
      <c r="BN9" s="77"/>
      <c r="BO9" s="77"/>
      <c r="BP9" s="77"/>
      <c r="BQ9" s="77"/>
      <c r="BR9" s="77"/>
      <c r="BS9" s="77"/>
      <c r="BT9" s="77"/>
      <c r="BU9" s="77"/>
      <c r="BV9" s="77"/>
      <c r="BW9" s="77"/>
      <c r="BX9" s="77"/>
      <c r="BY9" s="77"/>
      <c r="BZ9" s="77"/>
      <c r="CA9" s="77"/>
      <c r="CB9" s="77"/>
      <c r="CC9" s="77"/>
      <c r="CD9" s="77"/>
      <c r="CE9" s="77"/>
      <c r="CF9" s="77"/>
      <c r="CG9" s="77"/>
      <c r="CH9" s="77"/>
      <c r="CI9" s="77"/>
      <c r="CJ9" s="77"/>
      <c r="CK9" s="77"/>
      <c r="CL9" s="77"/>
      <c r="CM9" s="77"/>
      <c r="CN9" s="77"/>
      <c r="CO9" s="77"/>
      <c r="CP9" s="77"/>
      <c r="CQ9" s="77"/>
      <c r="CR9" s="77"/>
      <c r="CS9" s="77"/>
      <c r="CT9" s="77"/>
      <c r="CU9" s="77"/>
      <c r="CV9" s="77"/>
      <c r="CW9" s="77"/>
      <c r="CX9" s="77"/>
      <c r="CY9" s="77"/>
      <c r="CZ9" s="77"/>
      <c r="DA9" s="77"/>
      <c r="DB9" s="77"/>
      <c r="DC9" s="77"/>
      <c r="DD9" s="77"/>
      <c r="DE9" s="77"/>
      <c r="DF9" s="77"/>
      <c r="DG9" s="77"/>
      <c r="DH9" s="77"/>
      <c r="DI9" s="77"/>
      <c r="DJ9" s="77"/>
      <c r="DK9" s="77"/>
      <c r="DL9" s="77"/>
      <c r="DM9" s="77"/>
      <c r="DN9" s="77"/>
      <c r="DO9" s="77"/>
      <c r="DP9" s="77"/>
      <c r="DQ9" s="77"/>
      <c r="DR9" s="77"/>
      <c r="DS9" s="77"/>
      <c r="DT9" s="77"/>
      <c r="DU9" s="77"/>
      <c r="DV9" s="77"/>
      <c r="DW9" s="77"/>
      <c r="DX9" s="77"/>
      <c r="DY9" s="77"/>
      <c r="DZ9" s="77"/>
      <c r="EA9" s="77"/>
      <c r="EB9" s="77"/>
      <c r="EC9" s="77"/>
      <c r="ED9" s="77"/>
      <c r="EE9" s="77"/>
      <c r="EF9" s="77"/>
      <c r="EG9" s="77"/>
      <c r="EH9" s="77"/>
      <c r="EI9" s="77"/>
      <c r="EJ9" s="77"/>
      <c r="EK9" s="77"/>
    </row>
    <row r="10" spans="1:141" ht="42" customHeight="1" x14ac:dyDescent="0.2">
      <c r="A10" s="9"/>
      <c r="B10" s="15" t="s">
        <v>212</v>
      </c>
      <c r="C10" s="120"/>
      <c r="D10" s="120"/>
      <c r="E10" s="120"/>
      <c r="F10" s="120"/>
      <c r="G10" s="17"/>
      <c r="H10" s="18"/>
      <c r="I10" s="18"/>
      <c r="J10" s="9"/>
      <c r="K10" s="9"/>
      <c r="L10" s="9"/>
      <c r="M10" s="9"/>
      <c r="N10" s="9"/>
      <c r="O10" s="9"/>
      <c r="P10" s="9"/>
      <c r="Q10" s="9"/>
      <c r="R10" s="9"/>
      <c r="S10" s="9"/>
      <c r="T10" s="9"/>
      <c r="U10" s="9"/>
      <c r="V10" s="9"/>
      <c r="W10" s="9"/>
      <c r="X10" s="9"/>
      <c r="Y10" s="9"/>
      <c r="Z10" s="9"/>
      <c r="AA10" s="9"/>
      <c r="AB10" s="119"/>
      <c r="AC10" s="119"/>
      <c r="AD10" s="119"/>
      <c r="AE10" s="119"/>
      <c r="AF10" s="119"/>
      <c r="AG10" s="119"/>
      <c r="AH10" s="119"/>
      <c r="AI10" s="119"/>
      <c r="AJ10" s="119"/>
      <c r="AK10" s="119"/>
      <c r="AL10" s="119"/>
      <c r="AM10" s="119"/>
      <c r="AN10" s="119"/>
      <c r="AO10" s="119"/>
      <c r="AP10" s="119"/>
      <c r="AQ10" s="119"/>
      <c r="AR10" s="119"/>
      <c r="AS10" s="119"/>
      <c r="AT10" s="119"/>
      <c r="AU10" s="119"/>
      <c r="AV10" s="119"/>
      <c r="AW10" s="119"/>
      <c r="AX10" s="119"/>
      <c r="AY10" s="119"/>
      <c r="AZ10" s="77"/>
      <c r="BA10" s="77"/>
      <c r="BB10" s="77"/>
      <c r="BC10" s="77"/>
      <c r="BD10" s="77"/>
      <c r="BE10" s="77"/>
      <c r="BF10" s="77"/>
      <c r="BG10" s="77"/>
      <c r="BH10" s="77"/>
      <c r="BI10" s="77"/>
      <c r="BJ10" s="77"/>
      <c r="BK10" s="77"/>
      <c r="BL10" s="77"/>
      <c r="BM10" s="77"/>
      <c r="BN10" s="77"/>
      <c r="BO10" s="77"/>
      <c r="BP10" s="77"/>
      <c r="BQ10" s="77"/>
      <c r="BR10" s="77"/>
      <c r="BS10" s="77"/>
      <c r="BT10" s="77"/>
      <c r="BU10" s="77"/>
      <c r="BV10" s="77"/>
      <c r="BW10" s="77"/>
      <c r="BX10" s="77"/>
      <c r="BY10" s="77"/>
      <c r="BZ10" s="77"/>
      <c r="CA10" s="77"/>
      <c r="CB10" s="77"/>
      <c r="CC10" s="77"/>
      <c r="CD10" s="77"/>
      <c r="CE10" s="77"/>
      <c r="CF10" s="77"/>
      <c r="CG10" s="77"/>
      <c r="CH10" s="77"/>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77"/>
      <c r="DS10" s="77"/>
      <c r="DT10" s="77"/>
      <c r="DU10" s="77"/>
      <c r="DV10" s="77"/>
      <c r="DW10" s="77"/>
      <c r="DX10" s="77"/>
      <c r="DY10" s="77"/>
      <c r="DZ10" s="77"/>
      <c r="EA10" s="77"/>
      <c r="EB10" s="77"/>
      <c r="EC10" s="77"/>
      <c r="ED10" s="77"/>
      <c r="EE10" s="77"/>
      <c r="EF10" s="77"/>
      <c r="EG10" s="77"/>
      <c r="EH10" s="77"/>
      <c r="EI10" s="77"/>
      <c r="EJ10" s="77"/>
      <c r="EK10" s="77"/>
    </row>
    <row r="11" spans="1:141" ht="27" customHeight="1" x14ac:dyDescent="0.2">
      <c r="AZ11" s="156"/>
      <c r="BA11" s="156"/>
      <c r="BB11" s="156"/>
      <c r="BC11" s="156"/>
      <c r="BD11" s="156"/>
      <c r="BE11" s="156"/>
      <c r="BF11" s="156"/>
      <c r="BG11" s="156"/>
      <c r="BH11" s="156"/>
      <c r="BI11" s="156"/>
      <c r="BJ11" s="77"/>
      <c r="BK11" s="77"/>
      <c r="BL11" s="77"/>
      <c r="BM11" s="77"/>
      <c r="BN11" s="77"/>
      <c r="BO11" s="77"/>
      <c r="BP11" s="77"/>
      <c r="BQ11" s="77"/>
      <c r="BR11" s="77"/>
      <c r="BS11" s="77"/>
      <c r="BT11" s="77"/>
      <c r="BU11" s="77"/>
      <c r="BV11" s="77"/>
      <c r="BW11" s="77"/>
      <c r="BX11" s="77"/>
      <c r="BY11" s="77"/>
      <c r="BZ11" s="77"/>
      <c r="CA11" s="77"/>
      <c r="CB11" s="77"/>
      <c r="CC11" s="77"/>
      <c r="CD11" s="77"/>
      <c r="CE11" s="77"/>
      <c r="CF11" s="77"/>
      <c r="CG11" s="77"/>
      <c r="CH11" s="77"/>
      <c r="CI11" s="77"/>
      <c r="CJ11" s="77"/>
      <c r="CK11" s="77"/>
      <c r="CL11" s="77"/>
      <c r="CM11" s="77"/>
      <c r="CN11" s="77"/>
      <c r="CO11" s="77"/>
      <c r="CP11" s="77"/>
      <c r="CQ11" s="77"/>
      <c r="CR11" s="77"/>
      <c r="CS11" s="77"/>
      <c r="CT11" s="77"/>
      <c r="CU11" s="77"/>
      <c r="CV11" s="77"/>
      <c r="CW11" s="77"/>
      <c r="CX11" s="77"/>
      <c r="CY11" s="77"/>
      <c r="CZ11" s="77"/>
      <c r="DA11" s="77"/>
      <c r="DB11" s="77"/>
      <c r="DC11" s="77"/>
      <c r="DD11" s="77"/>
      <c r="DE11" s="77"/>
      <c r="DF11" s="77"/>
      <c r="DG11" s="77"/>
      <c r="DH11" s="77"/>
      <c r="DI11" s="77"/>
      <c r="DJ11" s="77"/>
      <c r="DK11" s="77"/>
      <c r="DL11" s="77"/>
      <c r="DM11" s="77"/>
      <c r="DN11" s="77"/>
      <c r="DO11" s="77"/>
      <c r="DP11" s="77"/>
      <c r="DQ11" s="77"/>
      <c r="DR11" s="77"/>
      <c r="DS11" s="77"/>
      <c r="DT11" s="77"/>
      <c r="DU11" s="77"/>
      <c r="DV11" s="77"/>
      <c r="DW11" s="77"/>
      <c r="DX11" s="77"/>
      <c r="DY11" s="77"/>
      <c r="DZ11" s="77"/>
      <c r="EA11" s="77"/>
      <c r="EB11" s="77"/>
      <c r="EC11" s="77"/>
      <c r="ED11" s="77"/>
      <c r="EE11" s="77"/>
      <c r="EF11" s="77"/>
      <c r="EG11" s="77"/>
      <c r="EH11" s="77"/>
      <c r="EI11" s="77"/>
      <c r="EJ11" s="77"/>
      <c r="EK11" s="77"/>
    </row>
    <row r="12" spans="1:141" ht="27" customHeight="1" x14ac:dyDescent="0.2">
      <c r="B12" s="155"/>
      <c r="C12" s="155"/>
      <c r="D12" s="155"/>
      <c r="E12" s="155"/>
      <c r="F12" s="155"/>
      <c r="G12" s="155"/>
      <c r="H12" s="155"/>
      <c r="I12" s="155"/>
      <c r="J12" s="155"/>
      <c r="K12" s="155"/>
      <c r="AZ12" s="156"/>
      <c r="BA12" s="156"/>
      <c r="BB12" s="156"/>
      <c r="BC12" s="156"/>
      <c r="BD12" s="156"/>
      <c r="BE12" s="156"/>
      <c r="BF12" s="156"/>
      <c r="BG12" s="156"/>
      <c r="BH12" s="156"/>
      <c r="BI12" s="156"/>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c r="CK12" s="77"/>
      <c r="CL12" s="77"/>
      <c r="CM12" s="77"/>
      <c r="CN12" s="77"/>
      <c r="CO12" s="77"/>
      <c r="CP12" s="77"/>
      <c r="CQ12" s="77"/>
      <c r="CR12" s="77"/>
      <c r="CS12" s="77"/>
      <c r="CT12" s="77"/>
      <c r="CU12" s="77"/>
      <c r="CV12" s="77"/>
      <c r="CW12" s="77"/>
      <c r="CX12" s="77"/>
      <c r="CY12" s="77"/>
      <c r="CZ12" s="77"/>
      <c r="DA12" s="77"/>
      <c r="DB12" s="77"/>
      <c r="DC12" s="77"/>
      <c r="DD12" s="77"/>
      <c r="DE12" s="77"/>
      <c r="DF12" s="77"/>
      <c r="DG12" s="77"/>
      <c r="DH12" s="77"/>
      <c r="DI12" s="77"/>
      <c r="DJ12" s="77"/>
      <c r="DK12" s="77"/>
      <c r="DL12" s="77"/>
      <c r="DM12" s="77"/>
      <c r="DN12" s="77"/>
      <c r="DO12" s="77"/>
      <c r="DP12" s="77"/>
      <c r="DQ12" s="77"/>
      <c r="DR12" s="77"/>
      <c r="DS12" s="77"/>
      <c r="DT12" s="77"/>
      <c r="DU12" s="77"/>
      <c r="DV12" s="77"/>
      <c r="DW12" s="77"/>
      <c r="DX12" s="77"/>
      <c r="DY12" s="77"/>
      <c r="DZ12" s="77"/>
      <c r="EA12" s="77"/>
      <c r="EB12" s="77"/>
      <c r="EC12" s="77"/>
      <c r="ED12" s="77"/>
      <c r="EE12" s="77"/>
      <c r="EF12" s="77"/>
      <c r="EG12" s="77"/>
      <c r="EH12" s="77"/>
      <c r="EI12" s="77"/>
      <c r="EJ12" s="77"/>
      <c r="EK12" s="77"/>
    </row>
    <row r="13" spans="1:141" ht="27" customHeight="1" x14ac:dyDescent="0.2">
      <c r="B13" s="23"/>
      <c r="C13" s="24"/>
      <c r="D13" s="25" t="s">
        <v>192</v>
      </c>
      <c r="E13" s="25" t="s">
        <v>191</v>
      </c>
      <c r="F13" s="260" t="s">
        <v>331</v>
      </c>
      <c r="G13" s="25" t="s">
        <v>323</v>
      </c>
      <c r="H13" s="25" t="s">
        <v>190</v>
      </c>
      <c r="I13" s="25" t="s">
        <v>189</v>
      </c>
      <c r="J13" s="25" t="s">
        <v>188</v>
      </c>
      <c r="K13" s="25" t="s">
        <v>187</v>
      </c>
      <c r="L13" s="25" t="s">
        <v>186</v>
      </c>
      <c r="M13" s="25" t="s">
        <v>185</v>
      </c>
      <c r="N13" s="25" t="s">
        <v>184</v>
      </c>
      <c r="O13" s="25" t="s">
        <v>183</v>
      </c>
      <c r="P13" s="25" t="s">
        <v>346</v>
      </c>
      <c r="AZ13" s="156"/>
      <c r="BA13" s="156"/>
      <c r="BB13" s="156"/>
      <c r="BC13" s="156"/>
      <c r="BD13" s="156"/>
      <c r="BE13" s="156"/>
      <c r="BF13" s="156"/>
      <c r="BG13" s="156"/>
      <c r="BH13" s="156"/>
      <c r="BI13" s="156"/>
      <c r="BJ13" s="77"/>
      <c r="BK13" s="77"/>
      <c r="BL13" s="77"/>
      <c r="BM13" s="77"/>
      <c r="BN13" s="77"/>
      <c r="BO13" s="77"/>
      <c r="BP13" s="77"/>
      <c r="BQ13" s="77"/>
      <c r="BR13" s="77"/>
      <c r="BS13" s="77"/>
      <c r="BT13" s="77"/>
      <c r="BU13" s="77"/>
      <c r="BV13" s="77"/>
      <c r="BW13" s="77"/>
      <c r="BX13" s="77"/>
      <c r="BY13" s="77"/>
      <c r="BZ13" s="77"/>
      <c r="CA13" s="77"/>
      <c r="CB13" s="77"/>
      <c r="CC13" s="77"/>
      <c r="CD13" s="77"/>
      <c r="CE13" s="77"/>
      <c r="CF13" s="77"/>
      <c r="CG13" s="77"/>
      <c r="CH13" s="77"/>
      <c r="CI13" s="77"/>
      <c r="CJ13" s="77"/>
      <c r="CK13" s="77"/>
      <c r="CL13" s="77"/>
      <c r="CM13" s="77"/>
      <c r="CN13" s="77"/>
      <c r="CO13" s="77"/>
      <c r="CP13" s="77"/>
      <c r="CQ13" s="77"/>
      <c r="CR13" s="77"/>
      <c r="CS13" s="77"/>
      <c r="CT13" s="77"/>
      <c r="CU13" s="77"/>
      <c r="CV13" s="77"/>
      <c r="CW13" s="77"/>
      <c r="CX13" s="77"/>
      <c r="CY13" s="77"/>
      <c r="CZ13" s="77"/>
      <c r="DA13" s="77"/>
      <c r="DB13" s="77"/>
      <c r="DC13" s="77"/>
      <c r="DD13" s="77"/>
      <c r="DE13" s="77"/>
      <c r="DF13" s="77"/>
      <c r="DG13" s="77"/>
      <c r="DH13" s="77"/>
      <c r="DI13" s="77"/>
      <c r="DJ13" s="77"/>
      <c r="DK13" s="77"/>
      <c r="DL13" s="77"/>
      <c r="DM13" s="77"/>
      <c r="DN13" s="77"/>
      <c r="DO13" s="77"/>
      <c r="DP13" s="77"/>
      <c r="DQ13" s="77"/>
      <c r="DR13" s="77"/>
      <c r="DS13" s="77"/>
      <c r="DT13" s="77"/>
      <c r="DU13" s="77"/>
      <c r="DV13" s="77"/>
      <c r="DW13" s="77"/>
      <c r="DX13" s="77"/>
      <c r="DY13" s="77"/>
      <c r="DZ13" s="77"/>
      <c r="EA13" s="77"/>
      <c r="EB13" s="77"/>
      <c r="EC13" s="77"/>
      <c r="ED13" s="77"/>
      <c r="EE13" s="77"/>
      <c r="EF13" s="77"/>
      <c r="EG13" s="77"/>
      <c r="EH13" s="77"/>
      <c r="EI13" s="77"/>
      <c r="EJ13" s="77"/>
      <c r="EK13" s="77"/>
    </row>
    <row r="14" spans="1:141" ht="27" customHeight="1" x14ac:dyDescent="0.25">
      <c r="B14" s="29">
        <v>1</v>
      </c>
      <c r="C14" s="30" t="s">
        <v>352</v>
      </c>
      <c r="D14" s="31">
        <v>7137000000</v>
      </c>
      <c r="E14" s="31">
        <v>926000000</v>
      </c>
      <c r="F14" s="31">
        <v>612000000</v>
      </c>
      <c r="G14" s="251">
        <v>1779000000</v>
      </c>
      <c r="H14" s="31">
        <v>44200000</v>
      </c>
      <c r="I14" s="31">
        <v>89200000</v>
      </c>
      <c r="J14" s="31">
        <v>36900000</v>
      </c>
      <c r="K14" s="31">
        <v>14200000</v>
      </c>
      <c r="L14" s="31">
        <v>13500000</v>
      </c>
      <c r="M14" s="31">
        <v>173600000</v>
      </c>
      <c r="N14" s="31">
        <v>26800000</v>
      </c>
      <c r="O14" s="31">
        <v>156600000</v>
      </c>
      <c r="P14" s="31">
        <v>1276500000</v>
      </c>
      <c r="Q14" s="245" t="s">
        <v>317</v>
      </c>
      <c r="AZ14" s="156"/>
      <c r="BA14" s="156"/>
      <c r="BB14" s="156"/>
      <c r="BC14" s="156"/>
      <c r="BD14" s="156"/>
      <c r="BE14" s="156"/>
      <c r="BF14" s="156"/>
      <c r="BG14" s="156"/>
      <c r="BH14" s="156"/>
      <c r="BI14" s="156"/>
      <c r="BJ14" s="77"/>
      <c r="BK14" s="77"/>
      <c r="BL14" s="77"/>
      <c r="BM14" s="77"/>
      <c r="BN14" s="77"/>
      <c r="BO14" s="77"/>
      <c r="BP14" s="77"/>
      <c r="BQ14" s="77"/>
      <c r="BR14" s="77"/>
      <c r="BS14" s="77"/>
      <c r="BT14" s="77"/>
      <c r="BU14" s="77"/>
      <c r="BV14" s="77"/>
      <c r="BW14" s="77"/>
      <c r="BX14" s="77"/>
      <c r="BY14" s="77"/>
      <c r="BZ14" s="77"/>
      <c r="CA14" s="77"/>
      <c r="CB14" s="77"/>
      <c r="CC14" s="77"/>
      <c r="CD14" s="77"/>
      <c r="CE14" s="77"/>
      <c r="CF14" s="77"/>
      <c r="CG14" s="77"/>
      <c r="CH14" s="77"/>
      <c r="CI14" s="77"/>
      <c r="CJ14" s="77"/>
      <c r="CK14" s="77"/>
      <c r="CL14" s="77"/>
      <c r="CM14" s="77"/>
      <c r="CN14" s="77"/>
      <c r="CO14" s="77"/>
      <c r="CP14" s="77"/>
      <c r="CQ14" s="77"/>
      <c r="CR14" s="77"/>
      <c r="CS14" s="77"/>
      <c r="CT14" s="77"/>
      <c r="CU14" s="77"/>
      <c r="CV14" s="77"/>
      <c r="CW14" s="77"/>
      <c r="CX14" s="77"/>
      <c r="CY14" s="77"/>
      <c r="CZ14" s="77"/>
      <c r="DA14" s="77"/>
      <c r="DB14" s="77"/>
      <c r="DC14" s="77"/>
      <c r="DD14" s="77"/>
      <c r="DE14" s="77"/>
      <c r="DF14" s="77"/>
      <c r="DG14" s="77"/>
      <c r="DH14" s="77"/>
      <c r="DI14" s="77"/>
      <c r="DJ14" s="77"/>
      <c r="DK14" s="77"/>
      <c r="DL14" s="77"/>
      <c r="DM14" s="77"/>
      <c r="DN14" s="77"/>
      <c r="DO14" s="77"/>
      <c r="DP14" s="77"/>
      <c r="DQ14" s="77"/>
      <c r="DR14" s="77"/>
      <c r="DS14" s="77"/>
      <c r="DT14" s="77"/>
      <c r="DU14" s="77"/>
      <c r="DV14" s="77"/>
      <c r="DW14" s="77"/>
      <c r="DX14" s="77"/>
      <c r="DY14" s="77"/>
      <c r="DZ14" s="77"/>
      <c r="EA14" s="77"/>
      <c r="EB14" s="77"/>
      <c r="EC14" s="77"/>
      <c r="ED14" s="77"/>
      <c r="EE14" s="77"/>
      <c r="EF14" s="77"/>
      <c r="EG14" s="77"/>
      <c r="EH14" s="77"/>
      <c r="EI14" s="77"/>
      <c r="EJ14" s="77"/>
      <c r="EK14" s="77"/>
    </row>
    <row r="15" spans="1:141" ht="27" customHeight="1" x14ac:dyDescent="0.25">
      <c r="B15" s="29">
        <v>2</v>
      </c>
      <c r="C15" s="30" t="s">
        <v>7</v>
      </c>
      <c r="D15" s="31">
        <v>20</v>
      </c>
      <c r="E15" s="31">
        <v>39</v>
      </c>
      <c r="F15" s="31">
        <v>19</v>
      </c>
      <c r="G15" s="251">
        <v>23</v>
      </c>
      <c r="H15" s="31">
        <v>36</v>
      </c>
      <c r="I15" s="31">
        <v>34</v>
      </c>
      <c r="J15" s="31">
        <v>45</v>
      </c>
      <c r="K15" s="31">
        <v>44</v>
      </c>
      <c r="L15" s="31">
        <v>38</v>
      </c>
      <c r="M15" s="31">
        <v>42</v>
      </c>
      <c r="N15" s="31">
        <v>24</v>
      </c>
      <c r="O15" s="31">
        <v>21</v>
      </c>
      <c r="P15" s="31">
        <v>22</v>
      </c>
      <c r="Q15" s="245" t="s">
        <v>317</v>
      </c>
      <c r="AZ15" s="156"/>
      <c r="BA15" s="156"/>
      <c r="BB15" s="156"/>
      <c r="BC15" s="156"/>
      <c r="BD15" s="156"/>
      <c r="BE15" s="156"/>
      <c r="BF15" s="156"/>
      <c r="BG15" s="156"/>
      <c r="BH15" s="156"/>
      <c r="BI15" s="156"/>
      <c r="BJ15" s="77"/>
      <c r="BK15" s="77"/>
      <c r="BL15" s="77"/>
      <c r="BM15" s="77"/>
      <c r="BN15" s="77"/>
      <c r="BO15" s="77"/>
      <c r="BP15" s="77"/>
      <c r="BQ15" s="77"/>
      <c r="BR15" s="77"/>
      <c r="BS15" s="77"/>
      <c r="BT15" s="77"/>
      <c r="BU15" s="77"/>
      <c r="BV15" s="77"/>
      <c r="BW15" s="77"/>
      <c r="BX15" s="77"/>
      <c r="BY15" s="77"/>
      <c r="BZ15" s="77"/>
      <c r="CA15" s="77"/>
      <c r="CB15" s="77"/>
      <c r="CC15" s="77"/>
      <c r="CD15" s="77"/>
      <c r="CE15" s="77"/>
      <c r="CF15" s="77"/>
      <c r="CG15" s="77"/>
      <c r="CH15" s="77"/>
      <c r="CI15" s="77"/>
      <c r="CJ15" s="77"/>
      <c r="CK15" s="77"/>
      <c r="CL15" s="77"/>
      <c r="CM15" s="77"/>
      <c r="CN15" s="77"/>
      <c r="CO15" s="77"/>
      <c r="CP15" s="77"/>
      <c r="CQ15" s="77"/>
      <c r="CR15" s="77"/>
      <c r="CS15" s="77"/>
      <c r="CT15" s="77"/>
      <c r="CU15" s="77"/>
      <c r="CV15" s="77"/>
      <c r="CW15" s="77"/>
      <c r="CX15" s="77"/>
      <c r="CY15" s="77"/>
      <c r="CZ15" s="77"/>
      <c r="DA15" s="77"/>
      <c r="DB15" s="77"/>
      <c r="DC15" s="77"/>
      <c r="DD15" s="77"/>
      <c r="DE15" s="77"/>
      <c r="DF15" s="77"/>
      <c r="DG15" s="77"/>
      <c r="DH15" s="77"/>
      <c r="DI15" s="77"/>
      <c r="DJ15" s="77"/>
      <c r="DK15" s="77"/>
      <c r="DL15" s="77"/>
      <c r="DM15" s="77"/>
      <c r="DN15" s="77"/>
      <c r="DO15" s="77"/>
      <c r="DP15" s="77"/>
      <c r="DQ15" s="77"/>
      <c r="DR15" s="77"/>
      <c r="DS15" s="77"/>
      <c r="DT15" s="77"/>
      <c r="DU15" s="77"/>
      <c r="DV15" s="77"/>
      <c r="DW15" s="77"/>
      <c r="DX15" s="77"/>
      <c r="DY15" s="77"/>
      <c r="DZ15" s="77"/>
      <c r="EA15" s="77"/>
      <c r="EB15" s="77"/>
      <c r="EC15" s="77"/>
      <c r="ED15" s="77"/>
      <c r="EE15" s="77"/>
      <c r="EF15" s="77"/>
      <c r="EG15" s="77"/>
      <c r="EH15" s="77"/>
      <c r="EI15" s="77"/>
      <c r="EJ15" s="77"/>
      <c r="EK15" s="77"/>
    </row>
    <row r="16" spans="1:141" ht="27" customHeight="1" x14ac:dyDescent="0.2">
      <c r="B16" s="26">
        <v>3</v>
      </c>
      <c r="C16" s="23" t="s">
        <v>211</v>
      </c>
      <c r="D16" s="27">
        <f t="shared" ref="D16:G16" si="0">D14/1000*D15</f>
        <v>142740000</v>
      </c>
      <c r="E16" s="27">
        <f t="shared" si="0"/>
        <v>36114000</v>
      </c>
      <c r="F16" s="27">
        <f t="shared" si="0"/>
        <v>11628000</v>
      </c>
      <c r="G16" s="27">
        <f t="shared" si="0"/>
        <v>40917000</v>
      </c>
      <c r="H16" s="27">
        <f>H14/1000*H15</f>
        <v>1591200</v>
      </c>
      <c r="I16" s="27">
        <f t="shared" ref="I16:P16" si="1">I14/1000*I15</f>
        <v>3032800</v>
      </c>
      <c r="J16" s="27">
        <f t="shared" si="1"/>
        <v>1660500</v>
      </c>
      <c r="K16" s="27">
        <f t="shared" si="1"/>
        <v>624800</v>
      </c>
      <c r="L16" s="27">
        <f t="shared" si="1"/>
        <v>513000</v>
      </c>
      <c r="M16" s="27">
        <f t="shared" si="1"/>
        <v>7291200</v>
      </c>
      <c r="N16" s="27">
        <f t="shared" si="1"/>
        <v>643200</v>
      </c>
      <c r="O16" s="27">
        <f t="shared" si="1"/>
        <v>3288600</v>
      </c>
      <c r="P16" s="27">
        <f t="shared" si="1"/>
        <v>28083000</v>
      </c>
      <c r="Q16" s="246"/>
      <c r="AZ16" s="156"/>
      <c r="BA16" s="156"/>
      <c r="BB16" s="156"/>
      <c r="BC16" s="156"/>
      <c r="BD16" s="156"/>
      <c r="BE16" s="156"/>
      <c r="BF16" s="156"/>
      <c r="BG16" s="156"/>
      <c r="BH16" s="156"/>
      <c r="BI16" s="156"/>
      <c r="BJ16" s="77"/>
      <c r="BK16" s="77"/>
      <c r="BL16" s="77"/>
      <c r="BM16" s="77"/>
      <c r="BN16" s="77"/>
      <c r="BO16" s="77"/>
      <c r="BP16" s="77"/>
      <c r="BQ16" s="77"/>
      <c r="BR16" s="77"/>
      <c r="BS16" s="77"/>
      <c r="BT16" s="77"/>
      <c r="BU16" s="77"/>
      <c r="BV16" s="77"/>
      <c r="BW16" s="77"/>
      <c r="BX16" s="77"/>
      <c r="BY16" s="77"/>
      <c r="BZ16" s="77"/>
      <c r="CA16" s="77"/>
      <c r="CB16" s="77"/>
      <c r="CC16" s="77"/>
      <c r="CD16" s="77"/>
      <c r="CE16" s="77"/>
      <c r="CF16" s="77"/>
      <c r="CG16" s="77"/>
      <c r="CH16" s="77"/>
      <c r="CI16" s="77"/>
      <c r="CJ16" s="77"/>
      <c r="CK16" s="77"/>
      <c r="CL16" s="77"/>
      <c r="CM16" s="77"/>
      <c r="CN16" s="77"/>
      <c r="CO16" s="77"/>
      <c r="CP16" s="77"/>
      <c r="CQ16" s="77"/>
      <c r="CR16" s="77"/>
      <c r="CS16" s="77"/>
      <c r="CT16" s="77"/>
      <c r="CU16" s="77"/>
      <c r="CV16" s="77"/>
      <c r="CW16" s="77"/>
      <c r="CX16" s="77"/>
      <c r="CY16" s="77"/>
      <c r="CZ16" s="77"/>
      <c r="DA16" s="77"/>
      <c r="DB16" s="77"/>
      <c r="DC16" s="77"/>
      <c r="DD16" s="77"/>
      <c r="DE16" s="77"/>
      <c r="DF16" s="77"/>
      <c r="DG16" s="77"/>
      <c r="DH16" s="77"/>
      <c r="DI16" s="77"/>
      <c r="DJ16" s="77"/>
      <c r="DK16" s="77"/>
      <c r="DL16" s="77"/>
      <c r="DM16" s="77"/>
      <c r="DN16" s="77"/>
      <c r="DO16" s="77"/>
      <c r="DP16" s="77"/>
      <c r="DQ16" s="77"/>
      <c r="DR16" s="77"/>
      <c r="DS16" s="77"/>
      <c r="DT16" s="77"/>
      <c r="DU16" s="77"/>
      <c r="DV16" s="77"/>
      <c r="DW16" s="77"/>
      <c r="DX16" s="77"/>
      <c r="DY16" s="77"/>
      <c r="DZ16" s="77"/>
      <c r="EA16" s="77"/>
      <c r="EB16" s="77"/>
      <c r="EC16" s="77"/>
      <c r="ED16" s="77"/>
      <c r="EE16" s="77"/>
      <c r="EF16" s="77"/>
      <c r="EG16" s="77"/>
      <c r="EH16" s="77"/>
      <c r="EI16" s="77"/>
      <c r="EJ16" s="77"/>
      <c r="EK16" s="77"/>
    </row>
    <row r="17" spans="1:141" ht="27" customHeight="1" x14ac:dyDescent="0.25">
      <c r="B17" s="29">
        <v>4</v>
      </c>
      <c r="C17" s="30" t="s">
        <v>210</v>
      </c>
      <c r="D17" s="31">
        <v>63</v>
      </c>
      <c r="E17" s="31">
        <v>48</v>
      </c>
      <c r="F17" s="31">
        <v>44</v>
      </c>
      <c r="G17" s="31">
        <v>44</v>
      </c>
      <c r="H17" s="31">
        <v>43</v>
      </c>
      <c r="I17" s="31">
        <v>10</v>
      </c>
      <c r="J17" s="31">
        <v>57</v>
      </c>
      <c r="K17" s="31">
        <v>48</v>
      </c>
      <c r="L17" s="31">
        <v>73</v>
      </c>
      <c r="M17" s="31">
        <v>45</v>
      </c>
      <c r="N17" s="31">
        <v>35</v>
      </c>
      <c r="O17" s="31">
        <v>29</v>
      </c>
      <c r="P17" s="31">
        <v>47</v>
      </c>
      <c r="Q17" s="245" t="s">
        <v>318</v>
      </c>
      <c r="AZ17" s="156"/>
      <c r="BA17" s="156"/>
      <c r="BB17" s="156"/>
      <c r="BC17" s="156"/>
      <c r="BD17" s="156"/>
      <c r="BE17" s="156"/>
      <c r="BF17" s="156"/>
      <c r="BG17" s="156"/>
      <c r="BH17" s="156"/>
      <c r="BI17" s="156"/>
      <c r="BJ17" s="77"/>
      <c r="BK17" s="77"/>
      <c r="BL17" s="77"/>
      <c r="BM17" s="77"/>
      <c r="BN17" s="77"/>
      <c r="BO17" s="77"/>
      <c r="BP17" s="77"/>
      <c r="BQ17" s="77"/>
      <c r="BR17" s="77"/>
      <c r="BS17" s="77"/>
      <c r="BT17" s="77"/>
      <c r="BU17" s="77"/>
      <c r="BV17" s="77"/>
      <c r="BW17" s="77"/>
      <c r="BX17" s="77"/>
      <c r="BY17" s="77"/>
      <c r="BZ17" s="77"/>
      <c r="CA17" s="77"/>
      <c r="CB17" s="77"/>
      <c r="CC17" s="77"/>
      <c r="CD17" s="77"/>
      <c r="CE17" s="77"/>
      <c r="CF17" s="77"/>
      <c r="CG17" s="77"/>
      <c r="CH17" s="77"/>
      <c r="CI17" s="77"/>
      <c r="CJ17" s="77"/>
      <c r="CK17" s="77"/>
      <c r="CL17" s="77"/>
      <c r="CM17" s="77"/>
      <c r="CN17" s="77"/>
      <c r="CO17" s="77"/>
      <c r="CP17" s="77"/>
      <c r="CQ17" s="77"/>
      <c r="CR17" s="77"/>
      <c r="CS17" s="77"/>
      <c r="CT17" s="77"/>
      <c r="CU17" s="77"/>
      <c r="CV17" s="77"/>
      <c r="CW17" s="77"/>
      <c r="CX17" s="77"/>
      <c r="CY17" s="77"/>
      <c r="CZ17" s="77"/>
      <c r="DA17" s="77"/>
      <c r="DB17" s="77"/>
      <c r="DC17" s="77"/>
      <c r="DD17" s="77"/>
      <c r="DE17" s="77"/>
      <c r="DF17" s="77"/>
      <c r="DG17" s="77"/>
      <c r="DH17" s="77"/>
      <c r="DI17" s="77"/>
      <c r="DJ17" s="77"/>
      <c r="DK17" s="77"/>
      <c r="DL17" s="77"/>
      <c r="DM17" s="77"/>
      <c r="DN17" s="77"/>
      <c r="DO17" s="77"/>
      <c r="DP17" s="77"/>
      <c r="DQ17" s="77"/>
      <c r="DR17" s="77"/>
      <c r="DS17" s="77"/>
      <c r="DT17" s="77"/>
      <c r="DU17" s="77"/>
      <c r="DV17" s="77"/>
      <c r="DW17" s="77"/>
      <c r="DX17" s="77"/>
      <c r="DY17" s="77"/>
      <c r="DZ17" s="77"/>
      <c r="EA17" s="77"/>
      <c r="EB17" s="77"/>
      <c r="EC17" s="77"/>
      <c r="ED17" s="77"/>
      <c r="EE17" s="77"/>
      <c r="EF17" s="77"/>
      <c r="EG17" s="77"/>
      <c r="EH17" s="77"/>
      <c r="EI17" s="77"/>
      <c r="EJ17" s="77"/>
      <c r="EK17" s="77"/>
    </row>
    <row r="18" spans="1:141" ht="27" customHeight="1" x14ac:dyDescent="0.2">
      <c r="B18" s="26">
        <v>5</v>
      </c>
      <c r="C18" s="23" t="s">
        <v>209</v>
      </c>
      <c r="D18" s="27">
        <f t="shared" ref="D18:G18" si="2">D16*D17/100</f>
        <v>89926200</v>
      </c>
      <c r="E18" s="27">
        <f t="shared" si="2"/>
        <v>17334720</v>
      </c>
      <c r="F18" s="27">
        <f t="shared" si="2"/>
        <v>5116320</v>
      </c>
      <c r="G18" s="27">
        <f t="shared" si="2"/>
        <v>18003480</v>
      </c>
      <c r="H18" s="27">
        <f t="shared" ref="H18:P18" si="3">H16*H17/100</f>
        <v>684216</v>
      </c>
      <c r="I18" s="27">
        <f t="shared" si="3"/>
        <v>303280</v>
      </c>
      <c r="J18" s="27">
        <f t="shared" si="3"/>
        <v>946485</v>
      </c>
      <c r="K18" s="27">
        <f t="shared" si="3"/>
        <v>299904</v>
      </c>
      <c r="L18" s="27">
        <f t="shared" si="3"/>
        <v>374490</v>
      </c>
      <c r="M18" s="27">
        <f t="shared" si="3"/>
        <v>3281040</v>
      </c>
      <c r="N18" s="27">
        <f t="shared" si="3"/>
        <v>225120</v>
      </c>
      <c r="O18" s="27">
        <f t="shared" si="3"/>
        <v>953694</v>
      </c>
      <c r="P18" s="27">
        <f t="shared" si="3"/>
        <v>13199010</v>
      </c>
      <c r="Q18" s="246"/>
      <c r="AZ18" s="156"/>
      <c r="BA18" s="156"/>
      <c r="BB18" s="156"/>
      <c r="BC18" s="156"/>
      <c r="BD18" s="156"/>
      <c r="BE18" s="156"/>
      <c r="BF18" s="156"/>
      <c r="BG18" s="156"/>
      <c r="BH18" s="156"/>
      <c r="BI18" s="156"/>
      <c r="BJ18" s="77"/>
      <c r="BK18" s="77"/>
      <c r="BL18" s="77"/>
      <c r="BM18" s="77"/>
      <c r="BN18" s="77"/>
      <c r="BO18" s="77"/>
      <c r="BP18" s="77"/>
      <c r="BQ18" s="77"/>
      <c r="BR18" s="77"/>
      <c r="BS18" s="77"/>
      <c r="BT18" s="77"/>
      <c r="BU18" s="77"/>
      <c r="BV18" s="77"/>
      <c r="BW18" s="77"/>
      <c r="BX18" s="77"/>
      <c r="BY18" s="77"/>
      <c r="BZ18" s="77"/>
      <c r="CA18" s="77"/>
      <c r="CB18" s="77"/>
      <c r="CC18" s="77"/>
      <c r="CD18" s="77"/>
      <c r="CE18" s="77"/>
      <c r="CF18" s="77"/>
      <c r="CG18" s="77"/>
      <c r="CH18" s="77"/>
      <c r="CI18" s="77"/>
      <c r="CJ18" s="77"/>
      <c r="CK18" s="77"/>
      <c r="CL18" s="77"/>
      <c r="CM18" s="77"/>
      <c r="CN18" s="77"/>
      <c r="CO18" s="77"/>
      <c r="CP18" s="77"/>
      <c r="CQ18" s="77"/>
      <c r="CR18" s="77"/>
      <c r="CS18" s="77"/>
      <c r="CT18" s="77"/>
      <c r="CU18" s="77"/>
      <c r="CV18" s="77"/>
      <c r="CW18" s="77"/>
      <c r="CX18" s="77"/>
      <c r="CY18" s="77"/>
      <c r="CZ18" s="77"/>
      <c r="DA18" s="77"/>
      <c r="DB18" s="77"/>
      <c r="DC18" s="77"/>
      <c r="DD18" s="77"/>
      <c r="DE18" s="77"/>
      <c r="DF18" s="77"/>
      <c r="DG18" s="77"/>
      <c r="DH18" s="77"/>
      <c r="DI18" s="77"/>
      <c r="DJ18" s="77"/>
      <c r="DK18" s="77"/>
      <c r="DL18" s="77"/>
      <c r="DM18" s="77"/>
      <c r="DN18" s="77"/>
      <c r="DO18" s="77"/>
      <c r="DP18" s="77"/>
      <c r="DQ18" s="77"/>
      <c r="DR18" s="77"/>
      <c r="DS18" s="77"/>
      <c r="DT18" s="77"/>
      <c r="DU18" s="77"/>
      <c r="DV18" s="77"/>
      <c r="DW18" s="77"/>
      <c r="DX18" s="77"/>
      <c r="DY18" s="77"/>
      <c r="DZ18" s="77"/>
      <c r="EA18" s="77"/>
      <c r="EB18" s="77"/>
      <c r="EC18" s="77"/>
      <c r="ED18" s="77"/>
      <c r="EE18" s="77"/>
      <c r="EF18" s="77"/>
      <c r="EG18" s="77"/>
      <c r="EH18" s="77"/>
      <c r="EI18" s="77"/>
      <c r="EJ18" s="77"/>
      <c r="EK18" s="77"/>
    </row>
    <row r="19" spans="1:141" ht="27" customHeight="1" x14ac:dyDescent="0.2">
      <c r="B19" s="26">
        <v>6</v>
      </c>
      <c r="C19" s="23" t="s">
        <v>208</v>
      </c>
      <c r="D19" s="27">
        <f t="shared" ref="D19:G19" si="4">D16-D18</f>
        <v>52813800</v>
      </c>
      <c r="E19" s="27">
        <f t="shared" si="4"/>
        <v>18779280</v>
      </c>
      <c r="F19" s="27">
        <f t="shared" si="4"/>
        <v>6511680</v>
      </c>
      <c r="G19" s="27">
        <f t="shared" si="4"/>
        <v>22913520</v>
      </c>
      <c r="H19" s="27">
        <f t="shared" ref="H19:P19" si="5">H16-H18</f>
        <v>906984</v>
      </c>
      <c r="I19" s="27">
        <f t="shared" si="5"/>
        <v>2729520</v>
      </c>
      <c r="J19" s="27">
        <f t="shared" si="5"/>
        <v>714015</v>
      </c>
      <c r="K19" s="27">
        <f t="shared" si="5"/>
        <v>324896</v>
      </c>
      <c r="L19" s="27">
        <f t="shared" si="5"/>
        <v>138510</v>
      </c>
      <c r="M19" s="27">
        <f t="shared" si="5"/>
        <v>4010160</v>
      </c>
      <c r="N19" s="27">
        <f t="shared" si="5"/>
        <v>418080</v>
      </c>
      <c r="O19" s="27">
        <f t="shared" si="5"/>
        <v>2334906</v>
      </c>
      <c r="P19" s="27">
        <f t="shared" si="5"/>
        <v>14883990</v>
      </c>
      <c r="AZ19" s="156"/>
      <c r="BA19" s="156"/>
      <c r="BB19" s="156"/>
      <c r="BC19" s="156"/>
      <c r="BD19" s="156"/>
      <c r="BE19" s="156"/>
      <c r="BF19" s="156"/>
      <c r="BG19" s="156"/>
      <c r="BH19" s="156"/>
      <c r="BI19" s="156"/>
      <c r="BJ19" s="77"/>
      <c r="BK19" s="77"/>
      <c r="BL19" s="77"/>
      <c r="BM19" s="77"/>
      <c r="BN19" s="77"/>
      <c r="BO19" s="77"/>
      <c r="BP19" s="77"/>
      <c r="BQ19" s="77"/>
      <c r="BR19" s="77"/>
      <c r="BS19" s="77"/>
      <c r="BT19" s="77"/>
      <c r="BU19" s="77"/>
      <c r="BV19" s="77"/>
      <c r="BW19" s="77"/>
      <c r="BX19" s="77"/>
      <c r="BY19" s="77"/>
      <c r="BZ19" s="77"/>
      <c r="CA19" s="77"/>
      <c r="CB19" s="77"/>
      <c r="CC19" s="77"/>
      <c r="CD19" s="77"/>
      <c r="CE19" s="77"/>
      <c r="CF19" s="77"/>
      <c r="CG19" s="77"/>
      <c r="CH19" s="77"/>
      <c r="CI19" s="77"/>
      <c r="CJ19" s="77"/>
      <c r="CK19" s="77"/>
      <c r="CL19" s="77"/>
      <c r="CM19" s="77"/>
      <c r="CN19" s="77"/>
      <c r="CO19" s="77"/>
      <c r="CP19" s="77"/>
      <c r="CQ19" s="77"/>
      <c r="CR19" s="77"/>
      <c r="CS19" s="77"/>
      <c r="CT19" s="77"/>
      <c r="CU19" s="77"/>
      <c r="CV19" s="77"/>
      <c r="CW19" s="77"/>
      <c r="CX19" s="77"/>
      <c r="CY19" s="77"/>
      <c r="CZ19" s="77"/>
      <c r="DA19" s="77"/>
      <c r="DB19" s="77"/>
      <c r="DC19" s="77"/>
      <c r="DD19" s="77"/>
      <c r="DE19" s="77"/>
      <c r="DF19" s="77"/>
      <c r="DG19" s="77"/>
      <c r="DH19" s="77"/>
      <c r="DI19" s="77"/>
      <c r="DJ19" s="77"/>
      <c r="DK19" s="77"/>
      <c r="DL19" s="77"/>
      <c r="DM19" s="77"/>
      <c r="DN19" s="77"/>
      <c r="DO19" s="77"/>
      <c r="DP19" s="77"/>
      <c r="DQ19" s="77"/>
      <c r="DR19" s="77"/>
      <c r="DS19" s="77"/>
      <c r="DT19" s="77"/>
      <c r="DU19" s="77"/>
      <c r="DV19" s="77"/>
      <c r="DW19" s="77"/>
      <c r="DX19" s="77"/>
      <c r="DY19" s="77"/>
      <c r="DZ19" s="77"/>
      <c r="EA19" s="77"/>
      <c r="EB19" s="77"/>
      <c r="EC19" s="77"/>
      <c r="ED19" s="77"/>
      <c r="EE19" s="77"/>
      <c r="EF19" s="77"/>
      <c r="EG19" s="77"/>
      <c r="EH19" s="77"/>
      <c r="EI19" s="77"/>
      <c r="EJ19" s="77"/>
      <c r="EK19" s="77"/>
    </row>
    <row r="20" spans="1:141" ht="27" customHeight="1" x14ac:dyDescent="0.2">
      <c r="B20" s="29">
        <v>7</v>
      </c>
      <c r="C20" s="30" t="s">
        <v>14</v>
      </c>
      <c r="D20" s="34">
        <v>1</v>
      </c>
      <c r="E20" s="34">
        <v>1</v>
      </c>
      <c r="F20" s="34">
        <v>1</v>
      </c>
      <c r="G20" s="34">
        <v>1</v>
      </c>
      <c r="H20" s="34">
        <v>1</v>
      </c>
      <c r="I20" s="34">
        <v>1</v>
      </c>
      <c r="J20" s="34">
        <v>1</v>
      </c>
      <c r="K20" s="34">
        <v>1</v>
      </c>
      <c r="L20" s="34">
        <v>1</v>
      </c>
      <c r="M20" s="34">
        <v>1</v>
      </c>
      <c r="N20" s="34">
        <v>1</v>
      </c>
      <c r="O20" s="34">
        <v>1</v>
      </c>
      <c r="P20" s="34">
        <v>1</v>
      </c>
      <c r="Q20" s="246" t="s">
        <v>315</v>
      </c>
      <c r="AZ20" s="155"/>
      <c r="BA20" s="155"/>
      <c r="BB20" s="156"/>
      <c r="BC20" s="156"/>
      <c r="BD20" s="156"/>
      <c r="BE20" s="156"/>
      <c r="BF20" s="156"/>
      <c r="BG20" s="156"/>
      <c r="BH20" s="156"/>
      <c r="BI20" s="156"/>
      <c r="BJ20" s="77"/>
      <c r="BK20" s="77"/>
      <c r="BL20" s="77"/>
      <c r="BM20" s="77"/>
      <c r="BN20" s="77"/>
      <c r="BO20" s="77"/>
      <c r="BP20" s="77"/>
      <c r="BQ20" s="77"/>
      <c r="BR20" s="77"/>
      <c r="BS20" s="77"/>
      <c r="BT20" s="77"/>
      <c r="BU20" s="77"/>
      <c r="BV20" s="77"/>
      <c r="BW20" s="77"/>
      <c r="BX20" s="77"/>
      <c r="BY20" s="77"/>
      <c r="BZ20" s="77"/>
      <c r="CA20" s="77"/>
      <c r="CB20" s="77"/>
      <c r="CC20" s="77"/>
      <c r="CD20" s="77"/>
      <c r="CE20" s="77"/>
      <c r="CF20" s="77"/>
      <c r="CG20" s="77"/>
      <c r="CH20" s="77"/>
      <c r="CI20" s="77"/>
      <c r="CJ20" s="77"/>
      <c r="CK20" s="77"/>
      <c r="CL20" s="77"/>
      <c r="CM20" s="77"/>
      <c r="CN20" s="77"/>
      <c r="CO20" s="77"/>
      <c r="CP20" s="77"/>
      <c r="CQ20" s="77"/>
      <c r="CR20" s="77"/>
      <c r="CS20" s="77"/>
      <c r="CT20" s="77"/>
      <c r="CU20" s="77"/>
      <c r="CV20" s="77"/>
      <c r="CW20" s="77"/>
      <c r="CX20" s="77"/>
      <c r="CY20" s="77"/>
      <c r="CZ20" s="77"/>
      <c r="DA20" s="77"/>
      <c r="DB20" s="77"/>
      <c r="DC20" s="77"/>
      <c r="DD20" s="77"/>
      <c r="DE20" s="77"/>
      <c r="DF20" s="77"/>
      <c r="DG20" s="77"/>
      <c r="DH20" s="77"/>
      <c r="DI20" s="77"/>
      <c r="DJ20" s="77"/>
      <c r="DK20" s="77"/>
      <c r="DL20" s="77"/>
      <c r="DM20" s="77"/>
      <c r="DN20" s="77"/>
      <c r="DO20" s="77"/>
      <c r="DP20" s="77"/>
      <c r="DQ20" s="77"/>
      <c r="DR20" s="77"/>
      <c r="DS20" s="77"/>
      <c r="DT20" s="77"/>
      <c r="DU20" s="77"/>
      <c r="DV20" s="77"/>
      <c r="DW20" s="77"/>
      <c r="DX20" s="77"/>
      <c r="DY20" s="77"/>
      <c r="DZ20" s="77"/>
      <c r="EA20" s="77"/>
      <c r="EB20" s="77"/>
      <c r="EC20" s="77"/>
      <c r="ED20" s="77"/>
      <c r="EE20" s="77"/>
      <c r="EF20" s="77"/>
      <c r="EG20" s="77"/>
      <c r="EH20" s="77"/>
      <c r="EI20" s="77"/>
      <c r="EJ20" s="77"/>
      <c r="EK20" s="77"/>
    </row>
    <row r="21" spans="1:141" ht="27" customHeight="1" x14ac:dyDescent="0.2">
      <c r="A21" s="156"/>
      <c r="B21" s="26">
        <v>8</v>
      </c>
      <c r="C21" s="23" t="s">
        <v>15</v>
      </c>
      <c r="D21" s="27">
        <f t="shared" ref="D21:G21" si="6">D16*D20/100</f>
        <v>1427400</v>
      </c>
      <c r="E21" s="27">
        <f t="shared" si="6"/>
        <v>361140</v>
      </c>
      <c r="F21" s="27">
        <f t="shared" si="6"/>
        <v>116280</v>
      </c>
      <c r="G21" s="27">
        <f t="shared" si="6"/>
        <v>409170</v>
      </c>
      <c r="H21" s="27">
        <f t="shared" ref="H21:P21" si="7">H16*H20/100</f>
        <v>15912</v>
      </c>
      <c r="I21" s="27">
        <f t="shared" si="7"/>
        <v>30328</v>
      </c>
      <c r="J21" s="27">
        <f t="shared" si="7"/>
        <v>16605</v>
      </c>
      <c r="K21" s="27">
        <f t="shared" si="7"/>
        <v>6248</v>
      </c>
      <c r="L21" s="27">
        <f t="shared" si="7"/>
        <v>5130</v>
      </c>
      <c r="M21" s="27">
        <f t="shared" si="7"/>
        <v>72912</v>
      </c>
      <c r="N21" s="27">
        <f t="shared" si="7"/>
        <v>6432</v>
      </c>
      <c r="O21" s="27">
        <f t="shared" si="7"/>
        <v>32886</v>
      </c>
      <c r="P21" s="27">
        <f t="shared" si="7"/>
        <v>280830</v>
      </c>
      <c r="Q21" s="28"/>
      <c r="AZ21" s="155"/>
      <c r="BA21" s="155"/>
      <c r="BB21" s="156"/>
      <c r="BC21" s="156"/>
      <c r="BD21" s="156"/>
      <c r="BE21" s="156"/>
      <c r="BF21" s="156"/>
      <c r="BG21" s="156"/>
      <c r="BH21" s="156"/>
      <c r="BI21" s="156"/>
      <c r="BJ21" s="77"/>
      <c r="BK21" s="77"/>
      <c r="BL21" s="77"/>
      <c r="BM21" s="77"/>
      <c r="BN21" s="77"/>
      <c r="BO21" s="77"/>
      <c r="BP21" s="77"/>
      <c r="BQ21" s="77"/>
      <c r="BR21" s="77"/>
      <c r="BS21" s="77"/>
      <c r="BT21" s="77"/>
      <c r="BU21" s="77"/>
      <c r="BV21" s="77"/>
      <c r="BW21" s="77"/>
      <c r="BX21" s="77"/>
      <c r="BY21" s="77"/>
      <c r="BZ21" s="77"/>
      <c r="CA21" s="77"/>
      <c r="CB21" s="77"/>
      <c r="CC21" s="77"/>
      <c r="CD21" s="77"/>
      <c r="CE21" s="77"/>
      <c r="CF21" s="77"/>
      <c r="CG21" s="77"/>
      <c r="CH21" s="77"/>
      <c r="CI21" s="77"/>
      <c r="CJ21" s="77"/>
      <c r="CK21" s="77"/>
      <c r="CL21" s="77"/>
      <c r="CM21" s="77"/>
      <c r="CN21" s="77"/>
      <c r="CO21" s="77"/>
      <c r="CP21" s="77"/>
      <c r="CQ21" s="77"/>
      <c r="CR21" s="77"/>
      <c r="CS21" s="77"/>
      <c r="CT21" s="77"/>
      <c r="CU21" s="77"/>
      <c r="CV21" s="77"/>
      <c r="CW21" s="77"/>
      <c r="CX21" s="77"/>
      <c r="CY21" s="77"/>
      <c r="CZ21" s="77"/>
      <c r="DA21" s="77"/>
      <c r="DB21" s="77"/>
      <c r="DC21" s="77"/>
      <c r="DD21" s="77"/>
      <c r="DE21" s="77"/>
      <c r="DF21" s="77"/>
      <c r="DG21" s="77"/>
      <c r="DH21" s="77"/>
      <c r="DI21" s="77"/>
      <c r="DJ21" s="77"/>
      <c r="DK21" s="77"/>
      <c r="DL21" s="77"/>
      <c r="DM21" s="77"/>
      <c r="DN21" s="77"/>
      <c r="DO21" s="77"/>
      <c r="DP21" s="77"/>
      <c r="DQ21" s="77"/>
      <c r="DR21" s="77"/>
      <c r="DS21" s="77"/>
      <c r="DT21" s="77"/>
      <c r="DU21" s="77"/>
      <c r="DV21" s="77"/>
      <c r="DW21" s="77"/>
      <c r="DX21" s="77"/>
      <c r="DY21" s="77"/>
      <c r="DZ21" s="77"/>
      <c r="EA21" s="77"/>
      <c r="EB21" s="77"/>
      <c r="EC21" s="77"/>
      <c r="ED21" s="77"/>
      <c r="EE21" s="77"/>
      <c r="EF21" s="77"/>
      <c r="EG21" s="77"/>
      <c r="EH21" s="77"/>
      <c r="EI21" s="77"/>
      <c r="EJ21" s="77"/>
      <c r="EK21" s="77"/>
    </row>
    <row r="22" spans="1:141" ht="27" customHeight="1" x14ac:dyDescent="0.2">
      <c r="A22" s="156"/>
      <c r="B22" s="26">
        <v>9</v>
      </c>
      <c r="C22" s="23" t="s">
        <v>207</v>
      </c>
      <c r="D22" s="27">
        <f t="shared" ref="D22:G22" si="8">D18*D20/100</f>
        <v>899262</v>
      </c>
      <c r="E22" s="27">
        <f t="shared" si="8"/>
        <v>173347.20000000001</v>
      </c>
      <c r="F22" s="27">
        <f t="shared" si="8"/>
        <v>51163.199999999997</v>
      </c>
      <c r="G22" s="27">
        <f t="shared" si="8"/>
        <v>180034.8</v>
      </c>
      <c r="H22" s="27">
        <f t="shared" ref="H22:P22" si="9">H18*H20/100</f>
        <v>6842.16</v>
      </c>
      <c r="I22" s="27">
        <f t="shared" si="9"/>
        <v>3032.8</v>
      </c>
      <c r="J22" s="27">
        <f t="shared" si="9"/>
        <v>9464.85</v>
      </c>
      <c r="K22" s="27">
        <f t="shared" si="9"/>
        <v>2999.04</v>
      </c>
      <c r="L22" s="27">
        <f t="shared" si="9"/>
        <v>3744.9</v>
      </c>
      <c r="M22" s="27">
        <f t="shared" si="9"/>
        <v>32810.400000000001</v>
      </c>
      <c r="N22" s="27">
        <f t="shared" si="9"/>
        <v>2251.1999999999998</v>
      </c>
      <c r="O22" s="27">
        <f t="shared" si="9"/>
        <v>9536.94</v>
      </c>
      <c r="P22" s="27">
        <f t="shared" si="9"/>
        <v>131990.1</v>
      </c>
      <c r="AZ22" s="155"/>
      <c r="BA22" s="155"/>
      <c r="BB22" s="156"/>
      <c r="BC22" s="156"/>
      <c r="BD22" s="156"/>
      <c r="BE22" s="156"/>
      <c r="BF22" s="156"/>
      <c r="BG22" s="156"/>
      <c r="BH22" s="156"/>
      <c r="BI22" s="156"/>
      <c r="BJ22" s="77"/>
      <c r="BK22" s="77"/>
      <c r="BL22" s="77"/>
      <c r="BM22" s="77"/>
      <c r="BN22" s="77"/>
      <c r="BO22" s="77"/>
      <c r="BP22" s="77"/>
      <c r="BQ22" s="77"/>
      <c r="BR22" s="77"/>
      <c r="BS22" s="77"/>
      <c r="BT22" s="77"/>
      <c r="BU22" s="77"/>
      <c r="BV22" s="77"/>
      <c r="BW22" s="77"/>
      <c r="BX22" s="77"/>
      <c r="BY22" s="77"/>
      <c r="BZ22" s="77"/>
      <c r="CA22" s="77"/>
      <c r="CB22" s="77"/>
      <c r="CC22" s="77"/>
      <c r="CD22" s="77"/>
      <c r="CE22" s="77"/>
      <c r="CF22" s="77"/>
      <c r="CG22" s="77"/>
      <c r="CH22" s="77"/>
      <c r="CI22" s="77"/>
      <c r="CJ22" s="77"/>
      <c r="CK22" s="77"/>
      <c r="CL22" s="77"/>
      <c r="CM22" s="77"/>
      <c r="CN22" s="77"/>
      <c r="CO22" s="77"/>
      <c r="CP22" s="77"/>
      <c r="CQ22" s="77"/>
      <c r="CR22" s="77"/>
      <c r="CS22" s="77"/>
      <c r="CT22" s="77"/>
      <c r="CU22" s="77"/>
      <c r="CV22" s="77"/>
      <c r="CW22" s="77"/>
      <c r="CX22" s="77"/>
      <c r="CY22" s="77"/>
      <c r="CZ22" s="77"/>
      <c r="DA22" s="77"/>
      <c r="DB22" s="77"/>
      <c r="DC22" s="77"/>
      <c r="DD22" s="77"/>
      <c r="DE22" s="77"/>
      <c r="DF22" s="77"/>
      <c r="DG22" s="77"/>
      <c r="DH22" s="77"/>
      <c r="DI22" s="77"/>
      <c r="DJ22" s="77"/>
      <c r="DK22" s="77"/>
      <c r="DL22" s="77"/>
      <c r="DM22" s="77"/>
      <c r="DN22" s="77"/>
      <c r="DO22" s="77"/>
      <c r="DP22" s="77"/>
      <c r="DQ22" s="77"/>
      <c r="DR22" s="77"/>
      <c r="DS22" s="77"/>
      <c r="DT22" s="77"/>
      <c r="DU22" s="77"/>
      <c r="DV22" s="77"/>
      <c r="DW22" s="77"/>
      <c r="DX22" s="77"/>
      <c r="DY22" s="77"/>
      <c r="DZ22" s="77"/>
      <c r="EA22" s="77"/>
      <c r="EB22" s="77"/>
      <c r="EC22" s="77"/>
      <c r="ED22" s="77"/>
      <c r="EE22" s="77"/>
      <c r="EF22" s="77"/>
      <c r="EG22" s="77"/>
      <c r="EH22" s="77"/>
      <c r="EI22" s="77"/>
      <c r="EJ22" s="77"/>
      <c r="EK22" s="77"/>
    </row>
    <row r="23" spans="1:141" ht="27" customHeight="1" x14ac:dyDescent="0.2">
      <c r="B23" s="29">
        <v>10</v>
      </c>
      <c r="C23" s="30" t="s">
        <v>16</v>
      </c>
      <c r="D23" s="34">
        <v>2.8</v>
      </c>
      <c r="E23" s="34">
        <v>2.8</v>
      </c>
      <c r="F23" s="34">
        <v>2.8</v>
      </c>
      <c r="G23" s="34">
        <v>2.8</v>
      </c>
      <c r="H23" s="34">
        <v>2.8</v>
      </c>
      <c r="I23" s="34">
        <v>2.8</v>
      </c>
      <c r="J23" s="34">
        <v>2.8</v>
      </c>
      <c r="K23" s="34">
        <v>2.8</v>
      </c>
      <c r="L23" s="34">
        <v>2.8</v>
      </c>
      <c r="M23" s="34">
        <v>2.8</v>
      </c>
      <c r="N23" s="34">
        <v>2.8</v>
      </c>
      <c r="O23" s="34">
        <v>2.8</v>
      </c>
      <c r="P23" s="34">
        <v>2.8</v>
      </c>
      <c r="Q23" s="246" t="s">
        <v>315</v>
      </c>
      <c r="AZ23" s="155"/>
      <c r="BA23" s="155"/>
      <c r="BB23" s="156"/>
      <c r="BC23" s="156"/>
      <c r="BD23" s="156"/>
      <c r="BE23" s="156"/>
      <c r="BF23" s="156"/>
      <c r="BG23" s="156"/>
      <c r="BH23" s="156"/>
      <c r="BI23" s="156"/>
      <c r="BJ23" s="77"/>
      <c r="BK23" s="77"/>
      <c r="BL23" s="77"/>
      <c r="BM23" s="77"/>
      <c r="BN23" s="77"/>
      <c r="BO23" s="77"/>
      <c r="BP23" s="77"/>
      <c r="BQ23" s="77"/>
      <c r="BR23" s="77"/>
      <c r="BS23" s="77"/>
      <c r="BT23" s="77"/>
      <c r="BU23" s="77"/>
      <c r="BV23" s="77"/>
      <c r="BW23" s="77"/>
      <c r="BX23" s="77"/>
      <c r="BY23" s="77"/>
      <c r="BZ23" s="77"/>
      <c r="CA23" s="77"/>
      <c r="CB23" s="77"/>
      <c r="CC23" s="77"/>
      <c r="CD23" s="77"/>
      <c r="CE23" s="77"/>
      <c r="CF23" s="77"/>
      <c r="CG23" s="77"/>
      <c r="CH23" s="77"/>
      <c r="CI23" s="77"/>
      <c r="CJ23" s="77"/>
      <c r="CK23" s="77"/>
      <c r="CL23" s="77"/>
      <c r="CM23" s="77"/>
      <c r="CN23" s="77"/>
      <c r="CO23" s="77"/>
      <c r="CP23" s="77"/>
      <c r="CQ23" s="77"/>
      <c r="CR23" s="77"/>
      <c r="CS23" s="77"/>
      <c r="CT23" s="77"/>
      <c r="CU23" s="77"/>
      <c r="CV23" s="77"/>
      <c r="CW23" s="77"/>
      <c r="CX23" s="77"/>
      <c r="CY23" s="77"/>
      <c r="CZ23" s="77"/>
      <c r="DA23" s="77"/>
      <c r="DB23" s="77"/>
      <c r="DC23" s="77"/>
      <c r="DD23" s="77"/>
      <c r="DE23" s="77"/>
      <c r="DF23" s="77"/>
      <c r="DG23" s="77"/>
      <c r="DH23" s="77"/>
      <c r="DI23" s="77"/>
      <c r="DJ23" s="77"/>
      <c r="DK23" s="77"/>
      <c r="DL23" s="77"/>
      <c r="DM23" s="77"/>
      <c r="DN23" s="77"/>
      <c r="DO23" s="77"/>
      <c r="DP23" s="77"/>
      <c r="DQ23" s="77"/>
      <c r="DR23" s="77"/>
      <c r="DS23" s="77"/>
      <c r="DT23" s="77"/>
      <c r="DU23" s="77"/>
      <c r="DV23" s="77"/>
      <c r="DW23" s="77"/>
      <c r="DX23" s="77"/>
      <c r="DY23" s="77"/>
      <c r="DZ23" s="77"/>
      <c r="EA23" s="77"/>
      <c r="EB23" s="77"/>
      <c r="EC23" s="77"/>
      <c r="ED23" s="77"/>
      <c r="EE23" s="77"/>
      <c r="EF23" s="77"/>
      <c r="EG23" s="77"/>
      <c r="EH23" s="77"/>
      <c r="EI23" s="77"/>
      <c r="EJ23" s="77"/>
      <c r="EK23" s="77"/>
    </row>
    <row r="24" spans="1:141" ht="27" customHeight="1" x14ac:dyDescent="0.2">
      <c r="A24" s="156"/>
      <c r="B24" s="26">
        <v>11</v>
      </c>
      <c r="C24" s="23" t="s">
        <v>17</v>
      </c>
      <c r="D24" s="27">
        <f t="shared" ref="D24:G24" si="10">D16*D23/100</f>
        <v>3996720</v>
      </c>
      <c r="E24" s="27">
        <f t="shared" si="10"/>
        <v>1011192</v>
      </c>
      <c r="F24" s="27">
        <f t="shared" si="10"/>
        <v>325583.99999999994</v>
      </c>
      <c r="G24" s="27">
        <f t="shared" si="10"/>
        <v>1145676</v>
      </c>
      <c r="H24" s="27">
        <f t="shared" ref="H24:N24" si="11">H16*H23/100</f>
        <v>44553.599999999999</v>
      </c>
      <c r="I24" s="27">
        <f t="shared" si="11"/>
        <v>84918.399999999994</v>
      </c>
      <c r="J24" s="27">
        <f t="shared" si="11"/>
        <v>46494</v>
      </c>
      <c r="K24" s="27">
        <f t="shared" si="11"/>
        <v>17494.400000000001</v>
      </c>
      <c r="L24" s="27">
        <f t="shared" si="11"/>
        <v>14364</v>
      </c>
      <c r="M24" s="27">
        <f t="shared" si="11"/>
        <v>204153.60000000001</v>
      </c>
      <c r="N24" s="27">
        <f t="shared" si="11"/>
        <v>18009.599999999999</v>
      </c>
      <c r="O24" s="27">
        <f>O16*O23/100</f>
        <v>92080.8</v>
      </c>
      <c r="P24" s="27">
        <f>P16*P23/100</f>
        <v>786324</v>
      </c>
      <c r="AZ24" s="155"/>
      <c r="BA24" s="155"/>
      <c r="BB24" s="156"/>
      <c r="BC24" s="156"/>
      <c r="BD24" s="156"/>
      <c r="BE24" s="156"/>
      <c r="BF24" s="156"/>
      <c r="BG24" s="156"/>
      <c r="BH24" s="156"/>
      <c r="BI24" s="156"/>
      <c r="BJ24" s="77"/>
      <c r="BK24" s="77"/>
      <c r="BL24" s="77"/>
      <c r="BM24" s="77"/>
      <c r="BN24" s="77"/>
      <c r="BO24" s="77"/>
      <c r="BP24" s="77"/>
      <c r="BQ24" s="77"/>
      <c r="BR24" s="77"/>
      <c r="BS24" s="77"/>
      <c r="BT24" s="77"/>
      <c r="BU24" s="77"/>
      <c r="BV24" s="77"/>
      <c r="BW24" s="77"/>
      <c r="BX24" s="77"/>
      <c r="BY24" s="77"/>
      <c r="BZ24" s="77"/>
      <c r="CA24" s="77"/>
      <c r="CB24" s="77"/>
      <c r="CC24" s="77"/>
      <c r="CD24" s="77"/>
      <c r="CE24" s="77"/>
      <c r="CF24" s="77"/>
      <c r="CG24" s="77"/>
      <c r="CH24" s="77"/>
      <c r="CI24" s="77"/>
      <c r="CJ24" s="77"/>
      <c r="CK24" s="77"/>
      <c r="CL24" s="77"/>
      <c r="CM24" s="77"/>
      <c r="CN24" s="77"/>
      <c r="CO24" s="77"/>
      <c r="CP24" s="77"/>
      <c r="CQ24" s="77"/>
      <c r="CR24" s="77"/>
      <c r="CS24" s="77"/>
      <c r="CT24" s="77"/>
      <c r="CU24" s="77"/>
      <c r="CV24" s="77"/>
      <c r="CW24" s="77"/>
      <c r="CX24" s="77"/>
      <c r="CY24" s="77"/>
      <c r="CZ24" s="77"/>
      <c r="DA24" s="77"/>
      <c r="DB24" s="77"/>
      <c r="DC24" s="77"/>
      <c r="DD24" s="77"/>
      <c r="DE24" s="77"/>
      <c r="DF24" s="77"/>
      <c r="DG24" s="77"/>
      <c r="DH24" s="77"/>
      <c r="DI24" s="77"/>
      <c r="DJ24" s="77"/>
      <c r="DK24" s="77"/>
      <c r="DL24" s="77"/>
      <c r="DM24" s="77"/>
      <c r="DN24" s="77"/>
      <c r="DO24" s="77"/>
      <c r="DP24" s="77"/>
      <c r="DQ24" s="77"/>
      <c r="DR24" s="77"/>
      <c r="DS24" s="77"/>
      <c r="DT24" s="77"/>
      <c r="DU24" s="77"/>
      <c r="DV24" s="77"/>
      <c r="DW24" s="77"/>
      <c r="DX24" s="77"/>
      <c r="DY24" s="77"/>
      <c r="DZ24" s="77"/>
      <c r="EA24" s="77"/>
      <c r="EB24" s="77"/>
      <c r="EC24" s="77"/>
      <c r="ED24" s="77"/>
      <c r="EE24" s="77"/>
      <c r="EF24" s="77"/>
      <c r="EG24" s="77"/>
      <c r="EH24" s="77"/>
      <c r="EI24" s="77"/>
      <c r="EJ24" s="77"/>
      <c r="EK24" s="77"/>
    </row>
    <row r="25" spans="1:141" ht="27" customHeight="1" x14ac:dyDescent="0.2">
      <c r="A25" s="156"/>
      <c r="B25" s="26">
        <v>12</v>
      </c>
      <c r="C25" s="23" t="s">
        <v>206</v>
      </c>
      <c r="D25" s="27">
        <f t="shared" ref="D25:G25" si="12">D18*D23/100</f>
        <v>2517933.5999999996</v>
      </c>
      <c r="E25" s="27">
        <f t="shared" si="12"/>
        <v>485372.15999999997</v>
      </c>
      <c r="F25" s="27">
        <f t="shared" si="12"/>
        <v>143256.95999999999</v>
      </c>
      <c r="G25" s="27">
        <f t="shared" si="12"/>
        <v>504097.44</v>
      </c>
      <c r="H25" s="27">
        <f t="shared" ref="H25:P25" si="13">H18*H23/100</f>
        <v>19158.047999999999</v>
      </c>
      <c r="I25" s="27">
        <f t="shared" si="13"/>
        <v>8491.84</v>
      </c>
      <c r="J25" s="27">
        <f t="shared" si="13"/>
        <v>26501.58</v>
      </c>
      <c r="K25" s="27">
        <f t="shared" si="13"/>
        <v>8397.3119999999999</v>
      </c>
      <c r="L25" s="27">
        <f t="shared" si="13"/>
        <v>10485.719999999999</v>
      </c>
      <c r="M25" s="27">
        <f t="shared" si="13"/>
        <v>91869.119999999995</v>
      </c>
      <c r="N25" s="27">
        <f t="shared" si="13"/>
        <v>6303.36</v>
      </c>
      <c r="O25" s="27">
        <f t="shared" si="13"/>
        <v>26703.431999999997</v>
      </c>
      <c r="P25" s="27">
        <f t="shared" si="13"/>
        <v>369572.28</v>
      </c>
      <c r="AZ25" s="155"/>
      <c r="BA25" s="155"/>
      <c r="BB25" s="156"/>
      <c r="BC25" s="156"/>
      <c r="BD25" s="156"/>
      <c r="BE25" s="156"/>
      <c r="BF25" s="156"/>
      <c r="BG25" s="156"/>
      <c r="BH25" s="156"/>
      <c r="BI25" s="156"/>
      <c r="BJ25" s="77"/>
      <c r="BK25" s="77"/>
      <c r="BL25" s="77"/>
      <c r="BM25" s="77"/>
      <c r="BN25" s="77"/>
      <c r="BO25" s="77"/>
      <c r="BP25" s="77"/>
      <c r="BQ25" s="77"/>
      <c r="BR25" s="77"/>
      <c r="BS25" s="77"/>
      <c r="BT25" s="77"/>
      <c r="BU25" s="77"/>
      <c r="BV25" s="77"/>
      <c r="BW25" s="77"/>
      <c r="BX25" s="77"/>
      <c r="BY25" s="77"/>
      <c r="BZ25" s="77"/>
      <c r="CA25" s="77"/>
      <c r="CB25" s="77"/>
      <c r="CC25" s="77"/>
      <c r="CD25" s="77"/>
      <c r="CE25" s="77"/>
      <c r="CF25" s="77"/>
      <c r="CG25" s="77"/>
      <c r="CH25" s="77"/>
      <c r="CI25" s="77"/>
      <c r="CJ25" s="77"/>
      <c r="CK25" s="77"/>
      <c r="CL25" s="77"/>
      <c r="CM25" s="77"/>
      <c r="CN25" s="77"/>
      <c r="CO25" s="77"/>
      <c r="CP25" s="77"/>
      <c r="CQ25" s="77"/>
      <c r="CR25" s="77"/>
      <c r="CS25" s="77"/>
      <c r="CT25" s="77"/>
      <c r="CU25" s="77"/>
      <c r="CV25" s="77"/>
      <c r="CW25" s="77"/>
      <c r="CX25" s="77"/>
      <c r="CY25" s="77"/>
      <c r="CZ25" s="77"/>
      <c r="DA25" s="77"/>
      <c r="DB25" s="77"/>
      <c r="DC25" s="77"/>
      <c r="DD25" s="77"/>
      <c r="DE25" s="77"/>
      <c r="DF25" s="77"/>
      <c r="DG25" s="77"/>
      <c r="DH25" s="77"/>
      <c r="DI25" s="77"/>
      <c r="DJ25" s="77"/>
      <c r="DK25" s="77"/>
      <c r="DL25" s="77"/>
      <c r="DM25" s="77"/>
      <c r="DN25" s="77"/>
      <c r="DO25" s="77"/>
      <c r="DP25" s="77"/>
      <c r="DQ25" s="77"/>
      <c r="DR25" s="77"/>
      <c r="DS25" s="77"/>
      <c r="DT25" s="77"/>
      <c r="DU25" s="77"/>
      <c r="DV25" s="77"/>
      <c r="DW25" s="77"/>
      <c r="DX25" s="77"/>
      <c r="DY25" s="77"/>
      <c r="DZ25" s="77"/>
      <c r="EA25" s="77"/>
      <c r="EB25" s="77"/>
      <c r="EC25" s="77"/>
      <c r="ED25" s="77"/>
      <c r="EE25" s="77"/>
      <c r="EF25" s="77"/>
      <c r="EG25" s="77"/>
      <c r="EH25" s="77"/>
      <c r="EI25" s="77"/>
      <c r="EJ25" s="77"/>
      <c r="EK25" s="77"/>
    </row>
    <row r="26" spans="1:141" ht="27" customHeight="1" x14ac:dyDescent="0.2">
      <c r="A26" s="156"/>
      <c r="B26" s="74"/>
      <c r="C26" s="75"/>
      <c r="D26" s="48"/>
      <c r="E26" s="48"/>
      <c r="F26" s="48"/>
      <c r="G26" s="48"/>
      <c r="H26" s="48"/>
      <c r="I26" s="48"/>
      <c r="J26" s="48"/>
      <c r="K26" s="48"/>
      <c r="L26" s="48"/>
      <c r="M26" s="48"/>
      <c r="N26" s="48"/>
      <c r="O26" s="48"/>
      <c r="P26" s="48"/>
      <c r="AZ26" s="155"/>
      <c r="BA26" s="155"/>
      <c r="BB26" s="156"/>
      <c r="BC26" s="156"/>
      <c r="BD26" s="156"/>
      <c r="BE26" s="156"/>
      <c r="BF26" s="156"/>
      <c r="BG26" s="156"/>
      <c r="BH26" s="156"/>
      <c r="BI26" s="156"/>
      <c r="BJ26" s="77"/>
      <c r="BK26" s="77"/>
      <c r="BL26" s="77"/>
      <c r="BM26" s="77"/>
      <c r="BN26" s="77"/>
      <c r="BO26" s="77"/>
      <c r="BP26" s="77"/>
      <c r="BQ26" s="77"/>
      <c r="BR26" s="77"/>
      <c r="BS26" s="77"/>
      <c r="BT26" s="77"/>
      <c r="BU26" s="77"/>
      <c r="BV26" s="77"/>
      <c r="BW26" s="77"/>
      <c r="BX26" s="77"/>
      <c r="BY26" s="77"/>
      <c r="BZ26" s="77"/>
      <c r="CA26" s="77"/>
      <c r="CB26" s="77"/>
      <c r="CC26" s="77"/>
      <c r="CD26" s="77"/>
      <c r="CE26" s="77"/>
      <c r="CF26" s="77"/>
      <c r="CG26" s="77"/>
      <c r="CH26" s="77"/>
      <c r="CI26" s="77"/>
      <c r="CJ26" s="77"/>
      <c r="CK26" s="77"/>
      <c r="CL26" s="77"/>
      <c r="CM26" s="77"/>
      <c r="CN26" s="77"/>
      <c r="CO26" s="77"/>
      <c r="CP26" s="77"/>
      <c r="CQ26" s="77"/>
      <c r="CR26" s="77"/>
      <c r="CS26" s="77"/>
      <c r="CT26" s="77"/>
      <c r="CU26" s="77"/>
      <c r="CV26" s="77"/>
      <c r="CW26" s="77"/>
      <c r="CX26" s="77"/>
      <c r="CY26" s="77"/>
      <c r="CZ26" s="77"/>
      <c r="DA26" s="77"/>
      <c r="DB26" s="77"/>
      <c r="DC26" s="77"/>
      <c r="DD26" s="77"/>
      <c r="DE26" s="77"/>
      <c r="DF26" s="77"/>
      <c r="DG26" s="77"/>
      <c r="DH26" s="77"/>
      <c r="DI26" s="77"/>
      <c r="DJ26" s="77"/>
      <c r="DK26" s="77"/>
      <c r="DL26" s="77"/>
      <c r="DM26" s="77"/>
      <c r="DN26" s="77"/>
      <c r="DO26" s="77"/>
      <c r="DP26" s="77"/>
      <c r="DQ26" s="77"/>
      <c r="DR26" s="77"/>
      <c r="DS26" s="77"/>
      <c r="DT26" s="77"/>
      <c r="DU26" s="77"/>
      <c r="DV26" s="77"/>
      <c r="DW26" s="77"/>
      <c r="DX26" s="77"/>
      <c r="DY26" s="77"/>
      <c r="DZ26" s="77"/>
      <c r="EA26" s="77"/>
      <c r="EB26" s="77"/>
      <c r="EC26" s="77"/>
      <c r="ED26" s="77"/>
      <c r="EE26" s="77"/>
      <c r="EF26" s="77"/>
      <c r="EG26" s="77"/>
      <c r="EH26" s="77"/>
      <c r="EI26" s="77"/>
      <c r="EJ26" s="77"/>
      <c r="EK26" s="77"/>
    </row>
    <row r="27" spans="1:141" ht="27" customHeight="1" x14ac:dyDescent="0.25">
      <c r="A27" s="156"/>
      <c r="B27" s="74"/>
      <c r="C27" s="245" t="s">
        <v>353</v>
      </c>
      <c r="D27" s="48"/>
      <c r="E27" s="48"/>
      <c r="F27" s="48"/>
      <c r="G27" s="48"/>
      <c r="H27" s="48"/>
      <c r="I27" s="48"/>
      <c r="J27" s="48"/>
      <c r="K27" s="48"/>
      <c r="L27" s="48"/>
      <c r="M27" s="48"/>
      <c r="N27" s="48"/>
      <c r="O27" s="48"/>
      <c r="P27" s="48"/>
      <c r="AZ27" s="155"/>
      <c r="BA27" s="155"/>
      <c r="BB27" s="156"/>
      <c r="BC27" s="156"/>
      <c r="BD27" s="156"/>
      <c r="BE27" s="156"/>
      <c r="BF27" s="156"/>
      <c r="BG27" s="156"/>
      <c r="BH27" s="156"/>
      <c r="BI27" s="156"/>
      <c r="BJ27" s="77"/>
      <c r="BK27" s="77"/>
      <c r="BL27" s="77"/>
      <c r="BM27" s="77"/>
      <c r="BN27" s="77"/>
      <c r="BO27" s="77"/>
      <c r="BP27" s="77"/>
      <c r="BQ27" s="77"/>
      <c r="BR27" s="77"/>
      <c r="BS27" s="77"/>
      <c r="BT27" s="77"/>
      <c r="BU27" s="77"/>
      <c r="BV27" s="77"/>
      <c r="BW27" s="77"/>
      <c r="BX27" s="77"/>
      <c r="BY27" s="77"/>
      <c r="BZ27" s="77"/>
      <c r="CA27" s="77"/>
      <c r="CB27" s="77"/>
      <c r="CC27" s="77"/>
      <c r="CD27" s="77"/>
      <c r="CE27" s="77"/>
      <c r="CF27" s="77"/>
      <c r="CG27" s="77"/>
      <c r="CH27" s="77"/>
      <c r="CI27" s="77"/>
      <c r="CJ27" s="77"/>
      <c r="CK27" s="77"/>
      <c r="CL27" s="77"/>
      <c r="CM27" s="77"/>
      <c r="CN27" s="77"/>
      <c r="CO27" s="77"/>
      <c r="CP27" s="77"/>
      <c r="CQ27" s="77"/>
      <c r="CR27" s="77"/>
      <c r="CS27" s="77"/>
      <c r="CT27" s="77"/>
      <c r="CU27" s="77"/>
      <c r="CV27" s="77"/>
      <c r="CW27" s="77"/>
      <c r="CX27" s="77"/>
      <c r="CY27" s="77"/>
      <c r="CZ27" s="77"/>
      <c r="DA27" s="77"/>
      <c r="DB27" s="77"/>
      <c r="DC27" s="77"/>
      <c r="DD27" s="77"/>
      <c r="DE27" s="77"/>
      <c r="DF27" s="77"/>
      <c r="DG27" s="77"/>
      <c r="DH27" s="77"/>
      <c r="DI27" s="77"/>
      <c r="DJ27" s="77"/>
      <c r="DK27" s="77"/>
      <c r="DL27" s="77"/>
      <c r="DM27" s="77"/>
      <c r="DN27" s="77"/>
      <c r="DO27" s="77"/>
      <c r="DP27" s="77"/>
      <c r="DQ27" s="77"/>
      <c r="DR27" s="77"/>
      <c r="DS27" s="77"/>
      <c r="DT27" s="77"/>
      <c r="DU27" s="77"/>
      <c r="DV27" s="77"/>
      <c r="DW27" s="77"/>
      <c r="DX27" s="77"/>
      <c r="DY27" s="77"/>
      <c r="DZ27" s="77"/>
      <c r="EA27" s="77"/>
      <c r="EB27" s="77"/>
      <c r="EC27" s="77"/>
      <c r="ED27" s="77"/>
      <c r="EE27" s="77"/>
      <c r="EF27" s="77"/>
      <c r="EG27" s="77"/>
      <c r="EH27" s="77"/>
      <c r="EI27" s="77"/>
      <c r="EJ27" s="77"/>
      <c r="EK27" s="77"/>
    </row>
    <row r="28" spans="1:141" ht="27" customHeight="1" x14ac:dyDescent="0.2">
      <c r="C28" s="155"/>
      <c r="D28" s="155"/>
      <c r="E28" s="155"/>
      <c r="F28" s="155"/>
      <c r="G28" s="155"/>
      <c r="H28" s="156"/>
      <c r="I28" s="156"/>
      <c r="J28" s="156"/>
      <c r="K28" s="77"/>
      <c r="L28" s="77"/>
      <c r="M28" s="77"/>
      <c r="N28" s="77"/>
      <c r="O28" s="77"/>
      <c r="P28" s="77"/>
      <c r="Q28" s="77"/>
      <c r="R28" s="77"/>
      <c r="S28" s="77"/>
      <c r="T28" s="77"/>
      <c r="U28" s="77"/>
      <c r="V28" s="77"/>
      <c r="W28" s="77"/>
      <c r="X28" s="77"/>
      <c r="Y28" s="77"/>
      <c r="Z28" s="77"/>
      <c r="AA28" s="77"/>
      <c r="AB28" s="77"/>
      <c r="AC28" s="77"/>
      <c r="AD28" s="77"/>
      <c r="AE28" s="77"/>
      <c r="AF28" s="77"/>
      <c r="AG28" s="77"/>
      <c r="AH28" s="77"/>
      <c r="AI28" s="77"/>
      <c r="AJ28" s="77"/>
      <c r="AK28" s="77"/>
      <c r="AL28" s="77"/>
      <c r="AM28" s="77"/>
      <c r="AN28" s="77"/>
      <c r="AO28" s="77"/>
      <c r="AP28" s="77"/>
      <c r="AQ28" s="77"/>
      <c r="AR28" s="77"/>
      <c r="AS28" s="77"/>
      <c r="AT28" s="77"/>
      <c r="AU28" s="77"/>
      <c r="AV28" s="77"/>
      <c r="AW28" s="77"/>
      <c r="AX28" s="77"/>
      <c r="AY28" s="77"/>
      <c r="AZ28" s="77"/>
      <c r="BA28" s="155"/>
      <c r="BB28" s="156"/>
      <c r="BC28" s="156"/>
      <c r="BD28" s="156"/>
      <c r="BE28" s="156"/>
      <c r="BF28" s="156"/>
      <c r="BG28" s="156"/>
      <c r="BH28" s="156"/>
      <c r="BI28" s="156"/>
      <c r="BJ28" s="77"/>
      <c r="BK28" s="77"/>
      <c r="BL28" s="77"/>
      <c r="BM28" s="77"/>
      <c r="BN28" s="77"/>
      <c r="BO28" s="77"/>
      <c r="BP28" s="77"/>
      <c r="BQ28" s="77"/>
      <c r="BR28" s="77"/>
      <c r="BS28" s="77"/>
      <c r="BT28" s="77"/>
      <c r="BU28" s="77"/>
      <c r="BV28" s="77"/>
      <c r="BW28" s="77"/>
      <c r="BX28" s="77"/>
      <c r="BY28" s="77"/>
      <c r="BZ28" s="77"/>
      <c r="CA28" s="77"/>
      <c r="CB28" s="77"/>
      <c r="CC28" s="77"/>
      <c r="CD28" s="77"/>
      <c r="CE28" s="77"/>
      <c r="CF28" s="77"/>
      <c r="CG28" s="77"/>
      <c r="CH28" s="77"/>
      <c r="CI28" s="77"/>
      <c r="CJ28" s="77"/>
      <c r="CK28" s="77"/>
      <c r="CL28" s="77"/>
      <c r="CM28" s="77"/>
      <c r="CN28" s="77"/>
      <c r="CO28" s="77"/>
      <c r="CP28" s="77"/>
      <c r="CQ28" s="77"/>
      <c r="CR28" s="77"/>
      <c r="CS28" s="77"/>
      <c r="CT28" s="77"/>
      <c r="CU28" s="77"/>
      <c r="CV28" s="77"/>
      <c r="CW28" s="77"/>
      <c r="CX28" s="77"/>
      <c r="CY28" s="77"/>
      <c r="CZ28" s="77"/>
      <c r="DA28" s="77"/>
      <c r="DB28" s="77"/>
      <c r="DC28" s="77"/>
      <c r="DD28" s="77"/>
      <c r="DE28" s="77"/>
      <c r="DF28" s="77"/>
      <c r="DG28" s="77"/>
      <c r="DH28" s="77"/>
      <c r="DI28" s="77"/>
      <c r="DJ28" s="77"/>
      <c r="DK28" s="77"/>
      <c r="DL28" s="77"/>
      <c r="DM28" s="77"/>
      <c r="DN28" s="77"/>
      <c r="DO28" s="77"/>
      <c r="DP28" s="77"/>
      <c r="DQ28" s="77"/>
      <c r="DR28" s="77"/>
      <c r="DS28" s="77"/>
      <c r="DT28" s="77"/>
      <c r="DU28" s="77"/>
      <c r="DV28" s="77"/>
      <c r="DW28" s="77"/>
      <c r="DX28" s="77"/>
      <c r="DY28" s="77"/>
      <c r="DZ28" s="77"/>
      <c r="EA28" s="77"/>
      <c r="EB28" s="77"/>
      <c r="EC28" s="77"/>
      <c r="ED28" s="77"/>
      <c r="EE28" s="77"/>
      <c r="EF28" s="77"/>
      <c r="EG28" s="77"/>
      <c r="EH28" s="77"/>
      <c r="EI28" s="77"/>
      <c r="EJ28" s="77"/>
      <c r="EK28" s="77"/>
    </row>
    <row r="29" spans="1:141" ht="42" customHeight="1" x14ac:dyDescent="0.2">
      <c r="A29" s="9"/>
      <c r="B29" s="15" t="s">
        <v>205</v>
      </c>
      <c r="C29" s="15"/>
      <c r="D29" s="120"/>
      <c r="E29" s="120"/>
      <c r="F29" s="120"/>
      <c r="G29" s="17"/>
      <c r="H29" s="18"/>
      <c r="I29" s="18"/>
      <c r="J29" s="9"/>
      <c r="K29" s="9"/>
      <c r="L29" s="9"/>
      <c r="M29" s="9"/>
      <c r="N29" s="9"/>
      <c r="O29" s="9"/>
      <c r="P29" s="9"/>
      <c r="Q29" s="9"/>
      <c r="R29" s="11"/>
      <c r="S29" s="9"/>
      <c r="T29" s="9"/>
      <c r="U29" s="9"/>
      <c r="V29" s="9"/>
      <c r="W29" s="9"/>
      <c r="X29" s="9"/>
      <c r="Y29" s="9"/>
      <c r="Z29" s="9"/>
      <c r="AA29" s="9"/>
      <c r="AB29" s="119"/>
      <c r="AC29" s="119"/>
      <c r="AD29" s="119"/>
      <c r="AE29" s="119"/>
      <c r="AF29" s="119"/>
      <c r="AG29" s="119"/>
      <c r="AH29" s="119"/>
      <c r="AI29" s="119"/>
      <c r="AJ29" s="119"/>
      <c r="AK29" s="119"/>
      <c r="AL29" s="119"/>
      <c r="AM29" s="119"/>
      <c r="AN29" s="119"/>
      <c r="AO29" s="119"/>
      <c r="AP29" s="119"/>
      <c r="AQ29" s="119"/>
      <c r="AR29" s="119"/>
      <c r="AS29" s="119"/>
      <c r="AT29" s="119"/>
      <c r="AU29" s="119"/>
      <c r="AV29" s="119"/>
      <c r="AW29" s="119"/>
      <c r="AX29" s="119"/>
      <c r="AY29" s="119"/>
      <c r="BA29" s="155"/>
      <c r="BB29" s="155"/>
      <c r="BC29" s="155"/>
      <c r="BD29" s="156"/>
      <c r="BE29" s="156"/>
      <c r="BF29" s="156"/>
      <c r="BG29" s="156"/>
      <c r="BH29" s="156"/>
      <c r="BI29" s="156"/>
      <c r="BJ29" s="77"/>
      <c r="BK29" s="77"/>
      <c r="BL29" s="77"/>
      <c r="BM29" s="77"/>
      <c r="BN29" s="77"/>
      <c r="BO29" s="77"/>
      <c r="BP29" s="77"/>
      <c r="BQ29" s="77"/>
      <c r="BR29" s="77"/>
      <c r="BS29" s="77"/>
      <c r="BT29" s="77"/>
      <c r="BU29" s="77"/>
      <c r="BV29" s="77"/>
      <c r="BW29" s="77"/>
      <c r="BX29" s="77"/>
      <c r="BY29" s="77"/>
      <c r="BZ29" s="77"/>
      <c r="CA29" s="77"/>
      <c r="CB29" s="77"/>
      <c r="CC29" s="77"/>
      <c r="CD29" s="77"/>
      <c r="CE29" s="77"/>
      <c r="CF29" s="77"/>
      <c r="CG29" s="77"/>
      <c r="CH29" s="77"/>
      <c r="CI29" s="77"/>
      <c r="CJ29" s="77"/>
      <c r="CK29" s="77"/>
      <c r="CL29" s="77"/>
      <c r="CM29" s="77"/>
      <c r="CN29" s="77"/>
      <c r="CO29" s="77"/>
      <c r="CP29" s="77"/>
      <c r="CQ29" s="77"/>
      <c r="CR29" s="77"/>
      <c r="CS29" s="77"/>
      <c r="CT29" s="77"/>
      <c r="CU29" s="77"/>
      <c r="CV29" s="77"/>
      <c r="CW29" s="77"/>
      <c r="CX29" s="77"/>
      <c r="CY29" s="77"/>
      <c r="CZ29" s="77"/>
      <c r="DA29" s="77"/>
      <c r="DB29" s="77"/>
      <c r="DC29" s="77"/>
      <c r="DD29" s="77"/>
      <c r="DE29" s="77"/>
      <c r="DF29" s="77"/>
      <c r="DG29" s="77"/>
      <c r="DH29" s="77"/>
      <c r="DI29" s="77"/>
      <c r="DJ29" s="77"/>
      <c r="DK29" s="77"/>
      <c r="DL29" s="77"/>
      <c r="DM29" s="77"/>
      <c r="DN29" s="77"/>
      <c r="DO29" s="77"/>
      <c r="DP29" s="77"/>
      <c r="DQ29" s="77"/>
      <c r="DR29" s="77"/>
      <c r="DS29" s="77"/>
      <c r="DT29" s="77"/>
      <c r="DU29" s="77"/>
      <c r="DV29" s="77"/>
      <c r="DW29" s="77"/>
      <c r="DX29" s="77"/>
      <c r="DY29" s="77"/>
      <c r="DZ29" s="77"/>
      <c r="EA29" s="77"/>
      <c r="EB29" s="77"/>
      <c r="EC29" s="77"/>
      <c r="ED29" s="77"/>
      <c r="EE29" s="77"/>
      <c r="EF29" s="77"/>
      <c r="EG29" s="77"/>
      <c r="EH29" s="77"/>
      <c r="EI29" s="77"/>
      <c r="EJ29" s="77"/>
      <c r="EK29" s="77"/>
    </row>
    <row r="30" spans="1:141" s="179" customFormat="1" ht="27" customHeight="1" x14ac:dyDescent="0.2">
      <c r="A30" s="12"/>
      <c r="B30" s="185"/>
      <c r="C30" s="185"/>
      <c r="G30" s="184"/>
      <c r="H30" s="183"/>
      <c r="I30" s="183"/>
      <c r="J30" s="12"/>
      <c r="K30" s="12"/>
      <c r="L30" s="12"/>
      <c r="M30" s="12"/>
      <c r="N30" s="12"/>
      <c r="O30" s="12"/>
      <c r="P30" s="12"/>
      <c r="Q30" s="12"/>
      <c r="R30" s="182"/>
      <c r="S30" s="12"/>
      <c r="T30" s="12"/>
      <c r="U30" s="12"/>
      <c r="V30" s="12"/>
      <c r="W30" s="12"/>
      <c r="X30" s="12"/>
      <c r="Y30" s="12"/>
      <c r="Z30" s="12"/>
      <c r="AA30" s="12"/>
      <c r="AB30" s="143"/>
      <c r="AC30" s="143"/>
      <c r="AD30" s="143"/>
      <c r="AE30" s="143"/>
      <c r="AF30" s="143"/>
      <c r="AG30" s="143"/>
      <c r="AH30" s="143"/>
      <c r="AI30" s="143"/>
      <c r="AJ30" s="143"/>
      <c r="AK30" s="143"/>
      <c r="AL30" s="143"/>
      <c r="AM30" s="143"/>
      <c r="AN30" s="143"/>
      <c r="AO30" s="143"/>
      <c r="AP30" s="143"/>
      <c r="AQ30" s="143"/>
      <c r="AR30" s="143"/>
      <c r="AS30" s="143"/>
      <c r="AT30" s="143"/>
      <c r="AU30" s="143"/>
      <c r="AV30" s="143"/>
      <c r="AW30" s="143"/>
      <c r="AX30" s="143"/>
      <c r="AY30" s="143"/>
      <c r="BA30" s="180"/>
      <c r="BB30" s="180"/>
      <c r="BC30" s="180"/>
      <c r="BD30" s="181"/>
      <c r="BE30" s="181"/>
      <c r="BF30" s="181"/>
      <c r="BG30" s="181"/>
      <c r="BH30" s="181"/>
      <c r="BI30" s="181"/>
      <c r="BJ30" s="143"/>
      <c r="BK30" s="143"/>
      <c r="BL30" s="143"/>
      <c r="BM30" s="143"/>
      <c r="BN30" s="143"/>
      <c r="BO30" s="143"/>
      <c r="BP30" s="143"/>
      <c r="BQ30" s="143"/>
      <c r="BR30" s="143"/>
      <c r="BS30" s="143"/>
      <c r="BT30" s="143"/>
      <c r="BU30" s="143"/>
      <c r="BV30" s="143"/>
      <c r="BW30" s="143"/>
      <c r="BX30" s="143"/>
      <c r="BY30" s="143"/>
      <c r="BZ30" s="143"/>
      <c r="CA30" s="143"/>
      <c r="CB30" s="143"/>
      <c r="CC30" s="143"/>
      <c r="CD30" s="143"/>
      <c r="CE30" s="143"/>
      <c r="CF30" s="143"/>
      <c r="CG30" s="143"/>
      <c r="CH30" s="143"/>
      <c r="CI30" s="143"/>
      <c r="CJ30" s="143"/>
      <c r="CK30" s="143"/>
      <c r="CL30" s="143"/>
      <c r="CM30" s="143"/>
      <c r="CN30" s="143"/>
      <c r="CO30" s="143"/>
      <c r="CP30" s="143"/>
      <c r="CQ30" s="143"/>
      <c r="CR30" s="143"/>
      <c r="CS30" s="143"/>
      <c r="CT30" s="143"/>
      <c r="CU30" s="143"/>
      <c r="CV30" s="143"/>
      <c r="CW30" s="143"/>
      <c r="CX30" s="143"/>
      <c r="CY30" s="143"/>
      <c r="CZ30" s="143"/>
      <c r="DA30" s="143"/>
      <c r="DB30" s="143"/>
      <c r="DC30" s="143"/>
      <c r="DD30" s="143"/>
      <c r="DE30" s="143"/>
      <c r="DF30" s="143"/>
      <c r="DG30" s="143"/>
      <c r="DH30" s="143"/>
      <c r="DI30" s="143"/>
      <c r="DJ30" s="143"/>
      <c r="DK30" s="143"/>
      <c r="DL30" s="143"/>
      <c r="DM30" s="143"/>
      <c r="DN30" s="143"/>
      <c r="DO30" s="143"/>
      <c r="DP30" s="143"/>
      <c r="DQ30" s="143"/>
      <c r="DR30" s="143"/>
      <c r="DS30" s="143"/>
      <c r="DT30" s="143"/>
      <c r="DU30" s="143"/>
      <c r="DV30" s="143"/>
      <c r="DW30" s="143"/>
      <c r="DX30" s="143"/>
      <c r="DY30" s="143"/>
      <c r="DZ30" s="143"/>
      <c r="EA30" s="143"/>
      <c r="EB30" s="143"/>
      <c r="EC30" s="143"/>
      <c r="ED30" s="143"/>
      <c r="EE30" s="143"/>
      <c r="EF30" s="143"/>
      <c r="EG30" s="143"/>
      <c r="EH30" s="143"/>
      <c r="EI30" s="143"/>
      <c r="EJ30" s="143"/>
      <c r="EK30" s="143"/>
    </row>
    <row r="31" spans="1:141" ht="27" customHeight="1" x14ac:dyDescent="0.2">
      <c r="A31" s="28"/>
      <c r="B31" s="28"/>
      <c r="C31" s="78" t="s">
        <v>60</v>
      </c>
      <c r="D31" s="28"/>
      <c r="E31" s="155"/>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77"/>
      <c r="AY31" s="77"/>
      <c r="AZ31" s="77"/>
      <c r="BA31" s="77"/>
      <c r="BB31" s="77"/>
      <c r="BC31" s="77"/>
      <c r="BD31" s="77"/>
      <c r="BE31" s="77"/>
      <c r="BF31" s="77"/>
      <c r="BG31" s="77"/>
      <c r="BH31" s="77"/>
      <c r="BI31" s="77"/>
      <c r="BJ31" s="77"/>
      <c r="BK31" s="77"/>
      <c r="BL31" s="77"/>
      <c r="BM31" s="77"/>
      <c r="BN31" s="77"/>
      <c r="BO31" s="77"/>
      <c r="BP31" s="77"/>
      <c r="BQ31" s="77"/>
      <c r="BR31" s="77"/>
      <c r="BS31" s="77"/>
      <c r="BT31" s="77"/>
      <c r="BU31" s="77"/>
      <c r="BV31" s="77"/>
      <c r="BW31" s="77"/>
      <c r="BX31" s="77"/>
      <c r="BY31" s="77"/>
      <c r="BZ31" s="77"/>
      <c r="CA31" s="77"/>
      <c r="CB31" s="77"/>
      <c r="CC31" s="77"/>
      <c r="CD31" s="77"/>
      <c r="CE31" s="77"/>
      <c r="CF31" s="77"/>
      <c r="CG31" s="77"/>
      <c r="CH31" s="77"/>
      <c r="CI31" s="77"/>
      <c r="CJ31" s="77"/>
      <c r="CK31" s="77"/>
      <c r="CL31" s="77"/>
      <c r="CM31" s="77"/>
      <c r="CN31" s="77"/>
      <c r="CO31" s="77"/>
      <c r="CP31" s="77"/>
      <c r="CQ31" s="77"/>
      <c r="CR31" s="77"/>
      <c r="CS31" s="77"/>
      <c r="CT31" s="77"/>
      <c r="CU31" s="77"/>
      <c r="CV31" s="77"/>
      <c r="CW31" s="77"/>
      <c r="CX31" s="77"/>
      <c r="CY31" s="77"/>
      <c r="CZ31" s="77"/>
      <c r="DA31" s="77"/>
      <c r="DB31" s="77"/>
      <c r="DC31" s="77"/>
      <c r="DD31" s="77"/>
      <c r="DE31" s="77"/>
      <c r="DF31" s="77"/>
      <c r="DG31" s="77"/>
      <c r="DH31" s="77"/>
      <c r="DI31" s="77"/>
      <c r="DJ31" s="77"/>
      <c r="DK31" s="77"/>
      <c r="DL31" s="77"/>
      <c r="DM31" s="77"/>
      <c r="DN31" s="77"/>
      <c r="DO31" s="77"/>
      <c r="DP31" s="77"/>
      <c r="DQ31" s="77"/>
      <c r="DR31" s="77"/>
      <c r="DS31" s="77"/>
      <c r="DT31" s="77"/>
      <c r="DU31" s="77"/>
      <c r="DV31" s="77"/>
      <c r="DW31" s="77"/>
      <c r="DX31" s="77"/>
      <c r="DY31" s="77"/>
      <c r="DZ31" s="77"/>
      <c r="EA31" s="77"/>
      <c r="EB31" s="77"/>
      <c r="EC31" s="77"/>
      <c r="ED31" s="77"/>
      <c r="EE31" s="77"/>
      <c r="EF31" s="77"/>
      <c r="EG31" s="77"/>
      <c r="EH31" s="77"/>
      <c r="EI31" s="77"/>
      <c r="EJ31" s="77"/>
      <c r="EK31" s="77"/>
    </row>
    <row r="32" spans="1:141" ht="27" customHeight="1" x14ac:dyDescent="0.2">
      <c r="A32" s="28"/>
      <c r="B32" s="155"/>
      <c r="F32" s="155"/>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77"/>
      <c r="AY32" s="77"/>
      <c r="AZ32" s="77"/>
      <c r="BA32" s="77"/>
      <c r="BB32" s="77"/>
      <c r="BC32" s="77"/>
      <c r="BD32" s="77"/>
      <c r="BE32" s="77"/>
      <c r="BF32" s="77"/>
      <c r="BG32" s="77"/>
      <c r="BH32" s="77"/>
      <c r="BI32" s="77"/>
      <c r="BJ32" s="77"/>
      <c r="BK32" s="77"/>
      <c r="BL32" s="77"/>
      <c r="BM32" s="77"/>
      <c r="BN32" s="77"/>
      <c r="BO32" s="77"/>
      <c r="BP32" s="77"/>
      <c r="BQ32" s="77"/>
      <c r="BR32" s="77"/>
      <c r="BS32" s="77"/>
      <c r="BT32" s="77"/>
      <c r="BU32" s="77"/>
      <c r="BV32" s="77"/>
      <c r="BW32" s="77"/>
      <c r="BX32" s="77"/>
      <c r="BY32" s="77"/>
      <c r="BZ32" s="77"/>
      <c r="CA32" s="77"/>
      <c r="CB32" s="77"/>
      <c r="CC32" s="77"/>
      <c r="CD32" s="77"/>
      <c r="CE32" s="77"/>
      <c r="CF32" s="77"/>
      <c r="CG32" s="77"/>
      <c r="CH32" s="77"/>
      <c r="CI32" s="77"/>
      <c r="CJ32" s="77"/>
      <c r="CK32" s="77"/>
      <c r="CL32" s="77"/>
      <c r="CM32" s="77"/>
      <c r="CN32" s="77"/>
      <c r="CO32" s="77"/>
      <c r="CP32" s="77"/>
      <c r="CQ32" s="77"/>
      <c r="CR32" s="77"/>
      <c r="CS32" s="77"/>
      <c r="CT32" s="77"/>
      <c r="CU32" s="77"/>
      <c r="CV32" s="77"/>
      <c r="CW32" s="77"/>
      <c r="CX32" s="77"/>
      <c r="CY32" s="77"/>
      <c r="CZ32" s="77"/>
      <c r="DA32" s="77"/>
      <c r="DB32" s="77"/>
      <c r="DC32" s="77"/>
      <c r="DD32" s="77"/>
      <c r="DE32" s="77"/>
      <c r="DF32" s="77"/>
      <c r="DG32" s="77"/>
      <c r="DH32" s="77"/>
      <c r="DI32" s="77"/>
      <c r="DJ32" s="77"/>
      <c r="DK32" s="77"/>
      <c r="DL32" s="77"/>
      <c r="DM32" s="77"/>
      <c r="DN32" s="77"/>
      <c r="DO32" s="77"/>
      <c r="DP32" s="77"/>
      <c r="DQ32" s="77"/>
      <c r="DR32" s="77"/>
      <c r="DS32" s="77"/>
      <c r="DT32" s="77"/>
      <c r="DU32" s="77"/>
      <c r="DV32" s="77"/>
      <c r="DW32" s="77"/>
      <c r="DX32" s="77"/>
      <c r="DY32" s="77"/>
      <c r="DZ32" s="77"/>
      <c r="EA32" s="77"/>
      <c r="EB32" s="77"/>
      <c r="EC32" s="77"/>
      <c r="ED32" s="77"/>
      <c r="EE32" s="77"/>
      <c r="EF32" s="77"/>
      <c r="EG32" s="77"/>
      <c r="EH32" s="77"/>
      <c r="EI32" s="77"/>
      <c r="EJ32" s="77"/>
      <c r="EK32" s="77"/>
    </row>
    <row r="33" spans="1:141" ht="27" customHeight="1" x14ac:dyDescent="0.3">
      <c r="A33" s="28"/>
      <c r="B33" s="80">
        <v>13</v>
      </c>
      <c r="C33" s="178" t="s">
        <v>61</v>
      </c>
      <c r="D33" s="82">
        <v>8</v>
      </c>
      <c r="E33" s="245" t="s">
        <v>321</v>
      </c>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77"/>
      <c r="AY33" s="77"/>
      <c r="AZ33" s="77"/>
      <c r="BA33" s="77"/>
      <c r="BB33" s="77"/>
      <c r="BC33" s="77"/>
      <c r="BD33" s="77"/>
      <c r="BE33" s="77"/>
      <c r="BF33" s="77"/>
      <c r="BG33" s="77"/>
      <c r="BH33" s="77"/>
      <c r="BI33" s="77"/>
      <c r="BJ33" s="77"/>
      <c r="BK33" s="77"/>
      <c r="BL33" s="77"/>
      <c r="BM33" s="77"/>
      <c r="BN33" s="77"/>
      <c r="BO33" s="77"/>
      <c r="BP33" s="77"/>
      <c r="BQ33" s="77"/>
      <c r="BR33" s="77"/>
      <c r="BS33" s="77"/>
      <c r="BT33" s="77"/>
      <c r="BU33" s="77"/>
      <c r="BV33" s="77"/>
      <c r="BW33" s="77"/>
      <c r="BX33" s="77"/>
      <c r="BY33" s="77"/>
      <c r="BZ33" s="77"/>
      <c r="CA33" s="77"/>
      <c r="CB33" s="77"/>
      <c r="CC33" s="77"/>
      <c r="CD33" s="77"/>
      <c r="CE33" s="77"/>
      <c r="CF33" s="77"/>
      <c r="CG33" s="77"/>
      <c r="CH33" s="77"/>
      <c r="CI33" s="77"/>
      <c r="CJ33" s="77"/>
      <c r="CK33" s="77"/>
      <c r="CL33" s="77"/>
      <c r="CM33" s="77"/>
      <c r="CN33" s="77"/>
      <c r="CO33" s="77"/>
      <c r="CP33" s="77"/>
      <c r="CQ33" s="77"/>
      <c r="CR33" s="77"/>
      <c r="CS33" s="77"/>
      <c r="CT33" s="77"/>
      <c r="CU33" s="77"/>
      <c r="CV33" s="77"/>
      <c r="CW33" s="77"/>
      <c r="CX33" s="77"/>
      <c r="CY33" s="77"/>
      <c r="CZ33" s="77"/>
      <c r="DA33" s="77"/>
      <c r="DB33" s="77"/>
      <c r="DC33" s="77"/>
      <c r="DD33" s="77"/>
      <c r="DE33" s="77"/>
      <c r="DF33" s="77"/>
      <c r="DG33" s="77"/>
      <c r="DH33" s="77"/>
      <c r="DI33" s="77"/>
      <c r="DJ33" s="77"/>
      <c r="DK33" s="77"/>
      <c r="DL33" s="77"/>
      <c r="DM33" s="77"/>
      <c r="DN33" s="77"/>
      <c r="DO33" s="77"/>
      <c r="DP33" s="77"/>
      <c r="DQ33" s="77"/>
      <c r="DR33" s="77"/>
      <c r="DS33" s="77"/>
      <c r="DT33" s="77"/>
      <c r="DU33" s="77"/>
      <c r="DV33" s="77"/>
      <c r="DW33" s="77"/>
      <c r="DX33" s="77"/>
      <c r="DY33" s="77"/>
      <c r="DZ33" s="77"/>
      <c r="EA33" s="77"/>
      <c r="EB33" s="77"/>
      <c r="EC33" s="77"/>
      <c r="ED33" s="77"/>
      <c r="EE33" s="77"/>
      <c r="EF33" s="77"/>
      <c r="EG33" s="77"/>
      <c r="EH33" s="77"/>
      <c r="EI33" s="77"/>
      <c r="EJ33" s="77"/>
      <c r="EK33" s="77"/>
    </row>
    <row r="34" spans="1:141" ht="27" customHeight="1" x14ac:dyDescent="0.3">
      <c r="A34" s="28"/>
      <c r="B34" s="80">
        <v>14</v>
      </c>
      <c r="C34" s="81" t="s">
        <v>63</v>
      </c>
      <c r="D34" s="82">
        <v>39</v>
      </c>
      <c r="E34" s="245" t="s">
        <v>321</v>
      </c>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77"/>
      <c r="AY34" s="77"/>
      <c r="AZ34" s="77"/>
      <c r="BA34" s="77"/>
      <c r="BB34" s="77"/>
      <c r="BC34" s="77"/>
      <c r="BD34" s="77"/>
      <c r="BE34" s="77"/>
      <c r="BF34" s="77"/>
      <c r="BG34" s="77"/>
      <c r="BH34" s="77"/>
      <c r="BI34" s="77"/>
      <c r="BJ34" s="77"/>
      <c r="BK34" s="77"/>
      <c r="BL34" s="77"/>
      <c r="BM34" s="77"/>
      <c r="BN34" s="77"/>
      <c r="BO34" s="77"/>
      <c r="BP34" s="77"/>
      <c r="BQ34" s="77"/>
      <c r="BR34" s="77"/>
      <c r="BS34" s="77"/>
      <c r="BT34" s="77"/>
      <c r="BU34" s="77"/>
      <c r="BV34" s="77"/>
      <c r="BW34" s="77"/>
      <c r="BX34" s="77"/>
      <c r="BY34" s="77"/>
      <c r="BZ34" s="77"/>
      <c r="CA34" s="77"/>
      <c r="CB34" s="77"/>
      <c r="CC34" s="77"/>
      <c r="CD34" s="77"/>
      <c r="CE34" s="77"/>
      <c r="CF34" s="77"/>
      <c r="CG34" s="77"/>
      <c r="CH34" s="77"/>
      <c r="CI34" s="77"/>
      <c r="CJ34" s="77"/>
      <c r="CK34" s="77"/>
      <c r="CL34" s="77"/>
      <c r="CM34" s="77"/>
      <c r="CN34" s="77"/>
      <c r="CO34" s="77"/>
      <c r="CP34" s="77"/>
      <c r="CQ34" s="77"/>
      <c r="CR34" s="77"/>
      <c r="CS34" s="77"/>
      <c r="CT34" s="77"/>
      <c r="CU34" s="77"/>
      <c r="CV34" s="77"/>
      <c r="CW34" s="77"/>
      <c r="CX34" s="77"/>
      <c r="CY34" s="77"/>
      <c r="CZ34" s="77"/>
      <c r="DA34" s="77"/>
      <c r="DB34" s="77"/>
      <c r="DC34" s="77"/>
      <c r="DD34" s="77"/>
      <c r="DE34" s="77"/>
      <c r="DF34" s="77"/>
      <c r="DG34" s="77"/>
      <c r="DH34" s="77"/>
      <c r="DI34" s="77"/>
      <c r="DJ34" s="77"/>
      <c r="DK34" s="77"/>
      <c r="DL34" s="77"/>
      <c r="DM34" s="77"/>
      <c r="DN34" s="77"/>
      <c r="DO34" s="77"/>
      <c r="DP34" s="77"/>
      <c r="DQ34" s="77"/>
      <c r="DR34" s="77"/>
      <c r="DS34" s="77"/>
      <c r="DT34" s="77"/>
      <c r="DU34" s="77"/>
      <c r="DV34" s="77"/>
      <c r="DW34" s="77"/>
      <c r="DX34" s="77"/>
      <c r="DY34" s="77"/>
      <c r="DZ34" s="77"/>
      <c r="EA34" s="77"/>
      <c r="EB34" s="77"/>
      <c r="EC34" s="77"/>
      <c r="ED34" s="77"/>
      <c r="EE34" s="77"/>
      <c r="EF34" s="77"/>
      <c r="EG34" s="77"/>
      <c r="EH34" s="77"/>
      <c r="EI34" s="77"/>
      <c r="EJ34" s="77"/>
      <c r="EK34" s="77"/>
    </row>
    <row r="35" spans="1:141" ht="27" customHeight="1" x14ac:dyDescent="0.2">
      <c r="A35" s="28"/>
      <c r="B35" s="179"/>
      <c r="C35" s="179"/>
      <c r="D35" s="179"/>
      <c r="E35" s="247"/>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77"/>
      <c r="AY35" s="77"/>
      <c r="AZ35" s="77"/>
      <c r="BA35" s="77"/>
      <c r="BB35" s="77"/>
      <c r="BC35" s="77"/>
      <c r="BD35" s="77"/>
      <c r="BE35" s="77"/>
      <c r="BF35" s="77"/>
      <c r="BG35" s="77"/>
      <c r="BH35" s="77"/>
      <c r="BI35" s="77"/>
      <c r="BJ35" s="77"/>
      <c r="BK35" s="77"/>
      <c r="BL35" s="77"/>
      <c r="BM35" s="77"/>
      <c r="BN35" s="77"/>
      <c r="BO35" s="77"/>
      <c r="BP35" s="77"/>
      <c r="BQ35" s="77"/>
      <c r="BR35" s="77"/>
      <c r="BS35" s="77"/>
      <c r="BT35" s="77"/>
      <c r="BU35" s="77"/>
      <c r="BV35" s="77"/>
      <c r="BW35" s="77"/>
      <c r="BX35" s="77"/>
      <c r="BY35" s="77"/>
      <c r="BZ35" s="77"/>
      <c r="CA35" s="77"/>
      <c r="CB35" s="77"/>
      <c r="CC35" s="77"/>
      <c r="CD35" s="77"/>
      <c r="CE35" s="77"/>
      <c r="CF35" s="77"/>
      <c r="CG35" s="77"/>
      <c r="CH35" s="77"/>
      <c r="CI35" s="77"/>
      <c r="CJ35" s="77"/>
      <c r="CK35" s="77"/>
      <c r="CL35" s="77"/>
      <c r="CM35" s="77"/>
      <c r="CN35" s="77"/>
      <c r="CO35" s="77"/>
      <c r="CP35" s="77"/>
      <c r="CQ35" s="77"/>
      <c r="CR35" s="77"/>
      <c r="CS35" s="77"/>
      <c r="CT35" s="77"/>
      <c r="CU35" s="77"/>
      <c r="CV35" s="77"/>
      <c r="CW35" s="77"/>
      <c r="CX35" s="77"/>
      <c r="CY35" s="77"/>
      <c r="CZ35" s="77"/>
      <c r="DA35" s="77"/>
      <c r="DB35" s="77"/>
      <c r="DC35" s="77"/>
      <c r="DD35" s="77"/>
      <c r="DE35" s="77"/>
      <c r="DF35" s="77"/>
      <c r="DG35" s="77"/>
      <c r="DH35" s="77"/>
      <c r="DI35" s="77"/>
      <c r="DJ35" s="77"/>
      <c r="DK35" s="77"/>
      <c r="DL35" s="77"/>
      <c r="DM35" s="77"/>
      <c r="DN35" s="77"/>
      <c r="DO35" s="77"/>
      <c r="DP35" s="77"/>
      <c r="DQ35" s="77"/>
      <c r="DR35" s="77"/>
      <c r="DS35" s="77"/>
      <c r="DT35" s="77"/>
      <c r="DU35" s="77"/>
      <c r="DV35" s="77"/>
      <c r="DW35" s="77"/>
      <c r="DX35" s="77"/>
      <c r="DY35" s="77"/>
      <c r="DZ35" s="77"/>
      <c r="EA35" s="77"/>
      <c r="EB35" s="77"/>
      <c r="EC35" s="77"/>
      <c r="ED35" s="77"/>
      <c r="EE35" s="77"/>
      <c r="EF35" s="77"/>
      <c r="EG35" s="77"/>
      <c r="EH35" s="77"/>
      <c r="EI35" s="77"/>
      <c r="EJ35" s="77"/>
      <c r="EK35" s="77"/>
    </row>
    <row r="36" spans="1:141" ht="27" customHeight="1" x14ac:dyDescent="0.2">
      <c r="A36" s="28"/>
      <c r="B36" s="179"/>
      <c r="C36" s="84" t="s">
        <v>64</v>
      </c>
      <c r="D36" s="179"/>
      <c r="E36" s="87" t="s">
        <v>65</v>
      </c>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77"/>
      <c r="AY36" s="77"/>
      <c r="AZ36" s="77"/>
      <c r="BA36" s="77"/>
      <c r="BB36" s="77"/>
      <c r="BC36" s="77"/>
      <c r="BD36" s="77"/>
      <c r="BE36" s="77"/>
      <c r="BF36" s="77"/>
      <c r="BG36" s="77"/>
      <c r="BH36" s="77"/>
      <c r="BI36" s="77"/>
      <c r="BJ36" s="77"/>
      <c r="BK36" s="77"/>
      <c r="BL36" s="77"/>
      <c r="BM36" s="77"/>
      <c r="BN36" s="77"/>
      <c r="BO36" s="77"/>
      <c r="BP36" s="77"/>
      <c r="BQ36" s="77"/>
      <c r="BR36" s="77"/>
      <c r="BS36" s="77"/>
      <c r="BT36" s="77"/>
      <c r="BU36" s="77"/>
      <c r="BV36" s="77"/>
      <c r="BW36" s="77"/>
      <c r="BX36" s="77"/>
      <c r="BY36" s="77"/>
      <c r="BZ36" s="77"/>
      <c r="CA36" s="77"/>
      <c r="CB36" s="77"/>
      <c r="CC36" s="77"/>
      <c r="CD36" s="77"/>
      <c r="CE36" s="77"/>
      <c r="CF36" s="77"/>
      <c r="CG36" s="77"/>
      <c r="CH36" s="77"/>
      <c r="CI36" s="77"/>
      <c r="CJ36" s="77"/>
      <c r="CK36" s="77"/>
      <c r="CL36" s="77"/>
      <c r="CM36" s="77"/>
      <c r="CN36" s="77"/>
      <c r="CO36" s="77"/>
      <c r="CP36" s="77"/>
      <c r="CQ36" s="77"/>
      <c r="CR36" s="77"/>
      <c r="CS36" s="77"/>
      <c r="CT36" s="77"/>
      <c r="CU36" s="77"/>
      <c r="CV36" s="77"/>
      <c r="CW36" s="77"/>
      <c r="CX36" s="77"/>
      <c r="CY36" s="77"/>
      <c r="CZ36" s="77"/>
      <c r="DA36" s="77"/>
      <c r="DB36" s="77"/>
      <c r="DC36" s="77"/>
      <c r="DD36" s="77"/>
      <c r="DE36" s="77"/>
      <c r="DF36" s="77"/>
      <c r="DG36" s="77"/>
      <c r="DH36" s="77"/>
      <c r="DI36" s="77"/>
      <c r="DJ36" s="77"/>
      <c r="DK36" s="77"/>
      <c r="DL36" s="77"/>
      <c r="DM36" s="77"/>
      <c r="DN36" s="77"/>
      <c r="DO36" s="77"/>
      <c r="DP36" s="77"/>
      <c r="DQ36" s="77"/>
      <c r="DR36" s="77"/>
      <c r="DS36" s="77"/>
      <c r="DT36" s="77"/>
      <c r="DU36" s="77"/>
      <c r="DV36" s="77"/>
      <c r="DW36" s="77"/>
      <c r="DX36" s="77"/>
      <c r="DY36" s="77"/>
      <c r="DZ36" s="77"/>
      <c r="EA36" s="77"/>
      <c r="EB36" s="77"/>
      <c r="EC36" s="77"/>
      <c r="ED36" s="77"/>
      <c r="EE36" s="77"/>
      <c r="EF36" s="77"/>
      <c r="EG36" s="77"/>
      <c r="EH36" s="77"/>
      <c r="EI36" s="77"/>
      <c r="EJ36" s="77"/>
      <c r="EK36" s="77"/>
    </row>
    <row r="37" spans="1:141" ht="27" customHeight="1" x14ac:dyDescent="0.2">
      <c r="A37" s="28"/>
      <c r="B37" s="180"/>
      <c r="C37" s="179"/>
      <c r="D37" s="179"/>
      <c r="E37" s="247"/>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77"/>
      <c r="AY37" s="77"/>
      <c r="AZ37" s="77"/>
      <c r="BA37" s="77"/>
      <c r="BB37" s="77"/>
      <c r="BC37" s="77"/>
      <c r="BD37" s="77"/>
      <c r="BE37" s="77"/>
      <c r="BF37" s="77"/>
      <c r="BG37" s="77"/>
      <c r="BH37" s="77"/>
      <c r="BI37" s="77"/>
      <c r="BJ37" s="77"/>
      <c r="BK37" s="77"/>
      <c r="BL37" s="77"/>
      <c r="BM37" s="77"/>
      <c r="BN37" s="77"/>
      <c r="BO37" s="77"/>
      <c r="BP37" s="77"/>
      <c r="BQ37" s="77"/>
      <c r="BR37" s="77"/>
      <c r="BS37" s="77"/>
      <c r="BT37" s="77"/>
      <c r="BU37" s="77"/>
      <c r="BV37" s="77"/>
      <c r="BW37" s="77"/>
      <c r="BX37" s="77"/>
      <c r="BY37" s="77"/>
      <c r="BZ37" s="77"/>
      <c r="CA37" s="77"/>
      <c r="CB37" s="77"/>
      <c r="CC37" s="77"/>
      <c r="CD37" s="77"/>
      <c r="CE37" s="77"/>
      <c r="CF37" s="77"/>
      <c r="CG37" s="77"/>
      <c r="CH37" s="77"/>
      <c r="CI37" s="77"/>
      <c r="CJ37" s="77"/>
      <c r="CK37" s="77"/>
      <c r="CL37" s="77"/>
      <c r="CM37" s="77"/>
      <c r="CN37" s="77"/>
      <c r="CO37" s="77"/>
      <c r="CP37" s="77"/>
      <c r="CQ37" s="77"/>
      <c r="CR37" s="77"/>
      <c r="CS37" s="77"/>
      <c r="CT37" s="77"/>
      <c r="CU37" s="77"/>
      <c r="CV37" s="77"/>
      <c r="CW37" s="77"/>
      <c r="CX37" s="77"/>
      <c r="CY37" s="77"/>
      <c r="CZ37" s="77"/>
      <c r="DA37" s="77"/>
      <c r="DB37" s="77"/>
      <c r="DC37" s="77"/>
      <c r="DD37" s="77"/>
      <c r="DE37" s="77"/>
      <c r="DF37" s="77"/>
      <c r="DG37" s="77"/>
      <c r="DH37" s="77"/>
      <c r="DI37" s="77"/>
      <c r="DJ37" s="77"/>
      <c r="DK37" s="77"/>
      <c r="DL37" s="77"/>
      <c r="DM37" s="77"/>
      <c r="DN37" s="77"/>
      <c r="DO37" s="77"/>
      <c r="DP37" s="77"/>
      <c r="DQ37" s="77"/>
      <c r="DR37" s="77"/>
      <c r="DS37" s="77"/>
      <c r="DT37" s="77"/>
      <c r="DU37" s="77"/>
      <c r="DV37" s="77"/>
      <c r="DW37" s="77"/>
      <c r="DX37" s="77"/>
      <c r="DY37" s="77"/>
      <c r="DZ37" s="77"/>
      <c r="EA37" s="77"/>
      <c r="EB37" s="77"/>
      <c r="EC37" s="77"/>
      <c r="ED37" s="77"/>
      <c r="EE37" s="77"/>
      <c r="EF37" s="77"/>
      <c r="EG37" s="77"/>
      <c r="EH37" s="77"/>
      <c r="EI37" s="77"/>
      <c r="EJ37" s="77"/>
      <c r="EK37" s="77"/>
    </row>
    <row r="38" spans="1:141" ht="27" customHeight="1" x14ac:dyDescent="0.3">
      <c r="A38" s="28"/>
      <c r="B38" s="80">
        <v>15</v>
      </c>
      <c r="C38" s="178" t="s">
        <v>61</v>
      </c>
      <c r="D38" s="82">
        <v>6</v>
      </c>
      <c r="E38" s="245" t="s">
        <v>321</v>
      </c>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77"/>
      <c r="AY38" s="77"/>
      <c r="AZ38" s="77"/>
      <c r="BA38" s="77"/>
      <c r="BB38" s="77"/>
      <c r="BC38" s="77"/>
      <c r="BD38" s="77"/>
      <c r="BE38" s="77"/>
      <c r="BF38" s="77"/>
      <c r="BG38" s="77"/>
      <c r="BH38" s="77"/>
      <c r="BI38" s="77"/>
      <c r="BJ38" s="77"/>
      <c r="BK38" s="77"/>
      <c r="BL38" s="77"/>
      <c r="BM38" s="77"/>
      <c r="BN38" s="77"/>
      <c r="BO38" s="77"/>
      <c r="BP38" s="77"/>
      <c r="BQ38" s="77"/>
      <c r="BR38" s="77"/>
      <c r="BS38" s="77"/>
      <c r="BT38" s="77"/>
      <c r="BU38" s="77"/>
      <c r="BV38" s="77"/>
      <c r="BW38" s="77"/>
      <c r="BX38" s="77"/>
      <c r="BY38" s="77"/>
      <c r="BZ38" s="77"/>
      <c r="CA38" s="77"/>
      <c r="CB38" s="77"/>
      <c r="CC38" s="77"/>
      <c r="CD38" s="77"/>
      <c r="CE38" s="77"/>
      <c r="CF38" s="77"/>
      <c r="CG38" s="77"/>
      <c r="CH38" s="77"/>
      <c r="CI38" s="77"/>
      <c r="CJ38" s="77"/>
      <c r="CK38" s="77"/>
      <c r="CL38" s="77"/>
      <c r="CM38" s="77"/>
      <c r="CN38" s="77"/>
      <c r="CO38" s="77"/>
      <c r="CP38" s="77"/>
      <c r="CQ38" s="77"/>
      <c r="CR38" s="77"/>
      <c r="CS38" s="77"/>
      <c r="CT38" s="77"/>
      <c r="CU38" s="77"/>
      <c r="CV38" s="77"/>
      <c r="CW38" s="77"/>
      <c r="CX38" s="77"/>
      <c r="CY38" s="77"/>
      <c r="CZ38" s="77"/>
      <c r="DA38" s="77"/>
      <c r="DB38" s="77"/>
      <c r="DC38" s="77"/>
      <c r="DD38" s="77"/>
      <c r="DE38" s="77"/>
      <c r="DF38" s="77"/>
      <c r="DG38" s="77"/>
      <c r="DH38" s="77"/>
      <c r="DI38" s="77"/>
      <c r="DJ38" s="77"/>
      <c r="DK38" s="77"/>
      <c r="DL38" s="77"/>
      <c r="DM38" s="77"/>
      <c r="DN38" s="77"/>
      <c r="DO38" s="77"/>
      <c r="DP38" s="77"/>
      <c r="DQ38" s="77"/>
      <c r="DR38" s="77"/>
      <c r="DS38" s="77"/>
      <c r="DT38" s="77"/>
      <c r="DU38" s="77"/>
      <c r="DV38" s="77"/>
      <c r="DW38" s="77"/>
      <c r="DX38" s="77"/>
      <c r="DY38" s="77"/>
      <c r="DZ38" s="77"/>
      <c r="EA38" s="77"/>
      <c r="EB38" s="77"/>
      <c r="EC38" s="77"/>
      <c r="ED38" s="77"/>
      <c r="EE38" s="77"/>
      <c r="EF38" s="77"/>
      <c r="EG38" s="77"/>
      <c r="EH38" s="77"/>
      <c r="EI38" s="77"/>
      <c r="EJ38" s="77"/>
      <c r="EK38" s="77"/>
    </row>
    <row r="39" spans="1:141" ht="27" customHeight="1" x14ac:dyDescent="0.3">
      <c r="A39" s="28"/>
      <c r="B39" s="80">
        <v>16</v>
      </c>
      <c r="C39" s="81" t="s">
        <v>63</v>
      </c>
      <c r="D39" s="82">
        <v>28</v>
      </c>
      <c r="E39" s="245" t="s">
        <v>321</v>
      </c>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77"/>
      <c r="AY39" s="77"/>
      <c r="AZ39" s="77"/>
      <c r="BA39" s="77"/>
      <c r="BB39" s="77"/>
      <c r="BC39" s="77"/>
      <c r="BD39" s="77"/>
      <c r="BE39" s="77"/>
      <c r="BF39" s="77"/>
      <c r="BG39" s="77"/>
      <c r="BH39" s="77"/>
      <c r="BI39" s="77"/>
      <c r="BJ39" s="77"/>
      <c r="BK39" s="77"/>
      <c r="BL39" s="77"/>
      <c r="BM39" s="77"/>
      <c r="BN39" s="77"/>
      <c r="BO39" s="77"/>
      <c r="BP39" s="77"/>
      <c r="BQ39" s="77"/>
      <c r="BR39" s="77"/>
      <c r="BS39" s="77"/>
      <c r="BT39" s="77"/>
      <c r="BU39" s="77"/>
      <c r="BV39" s="77"/>
      <c r="BW39" s="77"/>
      <c r="BX39" s="77"/>
      <c r="BY39" s="77"/>
      <c r="BZ39" s="77"/>
      <c r="CA39" s="77"/>
      <c r="CB39" s="77"/>
      <c r="CC39" s="77"/>
      <c r="CD39" s="77"/>
      <c r="CE39" s="77"/>
      <c r="CF39" s="77"/>
      <c r="CG39" s="77"/>
      <c r="CH39" s="77"/>
      <c r="CI39" s="77"/>
      <c r="CJ39" s="77"/>
      <c r="CK39" s="77"/>
      <c r="CL39" s="77"/>
      <c r="CM39" s="77"/>
      <c r="CN39" s="77"/>
      <c r="CO39" s="77"/>
      <c r="CP39" s="77"/>
      <c r="CQ39" s="77"/>
      <c r="CR39" s="77"/>
      <c r="CS39" s="77"/>
      <c r="CT39" s="77"/>
      <c r="CU39" s="77"/>
      <c r="CV39" s="77"/>
      <c r="CW39" s="77"/>
      <c r="CX39" s="77"/>
      <c r="CY39" s="77"/>
      <c r="CZ39" s="77"/>
      <c r="DA39" s="77"/>
      <c r="DB39" s="77"/>
      <c r="DC39" s="77"/>
      <c r="DD39" s="77"/>
      <c r="DE39" s="77"/>
      <c r="DF39" s="77"/>
      <c r="DG39" s="77"/>
      <c r="DH39" s="77"/>
      <c r="DI39" s="77"/>
      <c r="DJ39" s="77"/>
      <c r="DK39" s="77"/>
      <c r="DL39" s="77"/>
      <c r="DM39" s="77"/>
      <c r="DN39" s="77"/>
      <c r="DO39" s="77"/>
      <c r="DP39" s="77"/>
      <c r="DQ39" s="77"/>
      <c r="DR39" s="77"/>
      <c r="DS39" s="77"/>
      <c r="DT39" s="77"/>
      <c r="DU39" s="77"/>
      <c r="DV39" s="77"/>
      <c r="DW39" s="77"/>
      <c r="DX39" s="77"/>
      <c r="DY39" s="77"/>
      <c r="DZ39" s="77"/>
      <c r="EA39" s="77"/>
      <c r="EB39" s="77"/>
      <c r="EC39" s="77"/>
      <c r="ED39" s="77"/>
      <c r="EE39" s="77"/>
      <c r="EF39" s="77"/>
      <c r="EG39" s="77"/>
      <c r="EH39" s="77"/>
      <c r="EI39" s="77"/>
      <c r="EJ39" s="77"/>
      <c r="EK39" s="77"/>
    </row>
    <row r="40" spans="1:141" ht="27" customHeight="1" x14ac:dyDescent="0.2">
      <c r="A40" s="28"/>
      <c r="B40" s="74"/>
      <c r="C40" s="87"/>
      <c r="D40" s="88"/>
      <c r="E40" s="247"/>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77"/>
      <c r="AY40" s="77"/>
      <c r="AZ40" s="77"/>
      <c r="BA40" s="77"/>
      <c r="BB40" s="77"/>
      <c r="BC40" s="77"/>
      <c r="BD40" s="77"/>
      <c r="BE40" s="77"/>
      <c r="BF40" s="77"/>
      <c r="BG40" s="77"/>
      <c r="BH40" s="77"/>
      <c r="BI40" s="77"/>
      <c r="BJ40" s="77"/>
      <c r="BK40" s="77"/>
      <c r="BL40" s="77"/>
      <c r="BM40" s="77"/>
      <c r="BN40" s="77"/>
      <c r="BO40" s="77"/>
      <c r="BP40" s="77"/>
      <c r="BQ40" s="77"/>
      <c r="BR40" s="77"/>
      <c r="BS40" s="77"/>
      <c r="BT40" s="77"/>
      <c r="BU40" s="77"/>
      <c r="BV40" s="77"/>
      <c r="BW40" s="77"/>
      <c r="BX40" s="77"/>
      <c r="BY40" s="77"/>
      <c r="BZ40" s="77"/>
      <c r="CA40" s="77"/>
      <c r="CB40" s="77"/>
      <c r="CC40" s="77"/>
      <c r="CD40" s="77"/>
      <c r="CE40" s="77"/>
      <c r="CF40" s="77"/>
      <c r="CG40" s="77"/>
      <c r="CH40" s="77"/>
      <c r="CI40" s="77"/>
      <c r="CJ40" s="77"/>
      <c r="CK40" s="77"/>
      <c r="CL40" s="77"/>
      <c r="CM40" s="77"/>
      <c r="CN40" s="77"/>
      <c r="CO40" s="77"/>
      <c r="CP40" s="77"/>
      <c r="CQ40" s="77"/>
      <c r="CR40" s="77"/>
      <c r="CS40" s="77"/>
      <c r="CT40" s="77"/>
      <c r="CU40" s="77"/>
      <c r="CV40" s="77"/>
      <c r="CW40" s="77"/>
      <c r="CX40" s="77"/>
      <c r="CY40" s="77"/>
      <c r="CZ40" s="77"/>
      <c r="DA40" s="77"/>
      <c r="DB40" s="77"/>
      <c r="DC40" s="77"/>
      <c r="DD40" s="77"/>
      <c r="DE40" s="77"/>
      <c r="DF40" s="77"/>
      <c r="DG40" s="77"/>
      <c r="DH40" s="77"/>
      <c r="DI40" s="77"/>
      <c r="DJ40" s="77"/>
      <c r="DK40" s="77"/>
      <c r="DL40" s="77"/>
      <c r="DM40" s="77"/>
      <c r="DN40" s="77"/>
      <c r="DO40" s="77"/>
      <c r="DP40" s="77"/>
      <c r="DQ40" s="77"/>
      <c r="DR40" s="77"/>
      <c r="DS40" s="77"/>
      <c r="DT40" s="77"/>
      <c r="DU40" s="77"/>
      <c r="DV40" s="77"/>
      <c r="DW40" s="77"/>
      <c r="DX40" s="77"/>
      <c r="DY40" s="77"/>
      <c r="DZ40" s="77"/>
      <c r="EA40" s="77"/>
      <c r="EB40" s="77"/>
      <c r="EC40" s="77"/>
      <c r="ED40" s="77"/>
      <c r="EE40" s="77"/>
      <c r="EF40" s="77"/>
      <c r="EG40" s="77"/>
      <c r="EH40" s="77"/>
      <c r="EI40" s="77"/>
      <c r="EJ40" s="77"/>
      <c r="EK40" s="77"/>
    </row>
    <row r="41" spans="1:141" s="174" customFormat="1" ht="27" customHeight="1" x14ac:dyDescent="0.2">
      <c r="A41" s="177"/>
      <c r="B41" s="246" t="s">
        <v>204</v>
      </c>
      <c r="E41" s="246"/>
      <c r="Q41" s="177"/>
      <c r="R41" s="177"/>
      <c r="S41" s="177"/>
      <c r="T41" s="177"/>
      <c r="U41" s="177"/>
      <c r="V41" s="177"/>
      <c r="W41" s="177"/>
      <c r="X41" s="177"/>
      <c r="Y41" s="177"/>
      <c r="Z41" s="177"/>
      <c r="AA41" s="177"/>
      <c r="AB41" s="177"/>
      <c r="AC41" s="177"/>
      <c r="AD41" s="177"/>
      <c r="AE41" s="177"/>
      <c r="AF41" s="177"/>
      <c r="AG41" s="177"/>
      <c r="AH41" s="177"/>
      <c r="AI41" s="177"/>
      <c r="AJ41" s="177"/>
      <c r="AK41" s="177"/>
      <c r="AL41" s="177"/>
      <c r="AM41" s="177"/>
      <c r="AN41" s="177"/>
      <c r="AO41" s="177"/>
      <c r="AP41" s="177"/>
      <c r="AQ41" s="177"/>
      <c r="AR41" s="177"/>
      <c r="AS41" s="177"/>
      <c r="AT41" s="177"/>
      <c r="AU41" s="177"/>
      <c r="AV41" s="177"/>
      <c r="AW41" s="177"/>
      <c r="AX41" s="176"/>
      <c r="AY41" s="176"/>
      <c r="AZ41" s="176"/>
      <c r="BA41" s="175"/>
      <c r="BB41" s="175"/>
      <c r="BC41" s="175"/>
      <c r="BD41" s="175"/>
      <c r="BE41" s="175"/>
      <c r="BF41" s="175"/>
      <c r="BG41" s="175"/>
      <c r="BH41" s="175"/>
      <c r="BI41" s="175"/>
      <c r="BJ41" s="175"/>
      <c r="BK41" s="175"/>
      <c r="BL41" s="175"/>
      <c r="BM41" s="175"/>
      <c r="BN41" s="175"/>
      <c r="BO41" s="175"/>
      <c r="BP41" s="175"/>
      <c r="BQ41" s="175"/>
      <c r="BR41" s="175"/>
      <c r="BS41" s="175"/>
      <c r="BT41" s="175"/>
      <c r="BU41" s="175"/>
      <c r="BV41" s="175"/>
      <c r="BW41" s="175"/>
      <c r="BX41" s="175"/>
      <c r="BY41" s="175"/>
      <c r="BZ41" s="175"/>
      <c r="CA41" s="175"/>
      <c r="CB41" s="175"/>
      <c r="CC41" s="175"/>
      <c r="CD41" s="175"/>
      <c r="CE41" s="175"/>
      <c r="CF41" s="175"/>
      <c r="CG41" s="175"/>
      <c r="CH41" s="175"/>
      <c r="CI41" s="175"/>
      <c r="CJ41" s="175"/>
      <c r="CK41" s="175"/>
      <c r="CL41" s="175"/>
      <c r="CM41" s="175"/>
    </row>
    <row r="42" spans="1:141" ht="27" customHeight="1" x14ac:dyDescent="0.2">
      <c r="A42" s="28"/>
      <c r="E42" s="246"/>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155"/>
      <c r="AY42" s="155"/>
      <c r="AZ42" s="155"/>
      <c r="BA42" s="77"/>
      <c r="BB42" s="77"/>
      <c r="BC42" s="77"/>
      <c r="BD42" s="77"/>
      <c r="BE42" s="77"/>
      <c r="BF42" s="77"/>
      <c r="BG42" s="77"/>
      <c r="BH42" s="77"/>
      <c r="BI42" s="77"/>
      <c r="BJ42" s="77"/>
      <c r="BK42" s="77"/>
      <c r="BL42" s="77"/>
      <c r="BM42" s="77"/>
      <c r="BN42" s="77"/>
      <c r="BO42" s="77"/>
      <c r="BP42" s="77"/>
      <c r="BQ42" s="77"/>
      <c r="BR42" s="77"/>
      <c r="BS42" s="77"/>
      <c r="BT42" s="77"/>
      <c r="BU42" s="77"/>
      <c r="BV42" s="77"/>
      <c r="BW42" s="77"/>
      <c r="BX42" s="77"/>
      <c r="BY42" s="77"/>
      <c r="BZ42" s="77"/>
      <c r="CA42" s="77"/>
      <c r="CB42" s="77"/>
      <c r="CC42" s="77"/>
      <c r="CD42" s="77"/>
      <c r="CE42" s="77"/>
      <c r="CF42" s="77"/>
      <c r="CG42" s="77"/>
      <c r="CH42" s="77"/>
      <c r="CI42" s="77"/>
      <c r="CJ42" s="77"/>
      <c r="CK42" s="77"/>
      <c r="CL42" s="77"/>
      <c r="CM42" s="77"/>
    </row>
    <row r="43" spans="1:141" ht="27" customHeight="1" x14ac:dyDescent="0.2">
      <c r="A43" s="155"/>
      <c r="C43" s="78" t="s">
        <v>347</v>
      </c>
      <c r="E43" s="246" t="s">
        <v>348</v>
      </c>
      <c r="F43" s="155"/>
      <c r="H43" s="28"/>
      <c r="I43" s="28"/>
      <c r="J43" s="28"/>
      <c r="K43" s="28"/>
      <c r="L43" s="28"/>
      <c r="M43" s="28"/>
      <c r="N43" s="28"/>
      <c r="O43" s="28"/>
      <c r="P43" s="28"/>
      <c r="Q43" s="155"/>
      <c r="R43" s="155"/>
      <c r="S43" s="155"/>
      <c r="T43" s="155"/>
      <c r="U43" s="155"/>
      <c r="V43" s="155"/>
      <c r="W43" s="155"/>
      <c r="X43" s="155"/>
      <c r="Y43" s="155"/>
      <c r="Z43" s="155"/>
      <c r="AA43" s="155"/>
      <c r="AB43" s="155"/>
      <c r="AC43" s="155"/>
      <c r="AD43" s="155"/>
      <c r="AE43" s="155"/>
      <c r="AF43" s="155"/>
      <c r="AG43" s="155"/>
      <c r="AH43" s="155"/>
      <c r="AI43" s="155"/>
      <c r="AJ43" s="155"/>
      <c r="AK43" s="155"/>
      <c r="AL43" s="155"/>
      <c r="AM43" s="155"/>
      <c r="AN43" s="155"/>
      <c r="AO43" s="155"/>
      <c r="AP43" s="155"/>
      <c r="AQ43" s="155"/>
      <c r="AR43" s="155"/>
      <c r="AS43" s="155"/>
      <c r="AT43" s="155"/>
      <c r="AU43" s="155"/>
      <c r="AV43" s="155"/>
      <c r="AW43" s="155"/>
      <c r="AX43" s="155"/>
      <c r="AY43" s="155"/>
      <c r="BA43" s="77"/>
      <c r="BB43" s="77"/>
      <c r="BC43" s="77"/>
      <c r="BD43" s="77"/>
      <c r="BE43" s="77"/>
      <c r="BF43" s="77"/>
      <c r="BG43" s="77"/>
      <c r="BH43" s="77"/>
      <c r="BI43" s="77"/>
      <c r="BJ43" s="77"/>
      <c r="BK43" s="77"/>
      <c r="BL43" s="77"/>
      <c r="BM43" s="77"/>
      <c r="BN43" s="77"/>
      <c r="BO43" s="77"/>
      <c r="BP43" s="77"/>
      <c r="BQ43" s="77"/>
      <c r="BR43" s="77"/>
      <c r="BS43" s="77"/>
      <c r="BT43" s="77"/>
      <c r="BU43" s="77"/>
      <c r="BV43" s="77"/>
      <c r="BW43" s="77"/>
      <c r="BX43" s="77"/>
      <c r="BY43" s="77"/>
      <c r="BZ43" s="77"/>
      <c r="CA43" s="77"/>
      <c r="CB43" s="77"/>
      <c r="CC43" s="77"/>
      <c r="CD43" s="77"/>
      <c r="CE43" s="77"/>
      <c r="CF43" s="77"/>
      <c r="CG43" s="77"/>
      <c r="CH43" s="77"/>
      <c r="CI43" s="77"/>
      <c r="CJ43" s="77"/>
      <c r="CK43" s="77"/>
      <c r="CL43" s="77"/>
      <c r="CM43" s="77"/>
    </row>
    <row r="44" spans="1:141" ht="27" customHeight="1" x14ac:dyDescent="0.2">
      <c r="A44" s="155"/>
      <c r="C44" s="78"/>
      <c r="E44" s="246"/>
      <c r="F44" s="155"/>
      <c r="H44" s="28"/>
      <c r="I44" s="28"/>
      <c r="J44" s="28"/>
      <c r="K44" s="28"/>
      <c r="L44" s="28"/>
      <c r="M44" s="28"/>
      <c r="N44" s="28"/>
      <c r="O44" s="28"/>
      <c r="P44" s="28"/>
      <c r="Q44" s="155"/>
      <c r="R44" s="155"/>
      <c r="S44" s="155"/>
      <c r="T44" s="155"/>
      <c r="U44" s="155"/>
      <c r="V44" s="155"/>
      <c r="W44" s="155"/>
      <c r="X44" s="155"/>
      <c r="Y44" s="155"/>
      <c r="Z44" s="155"/>
      <c r="AA44" s="155"/>
      <c r="AB44" s="155"/>
      <c r="AC44" s="155"/>
      <c r="AD44" s="155"/>
      <c r="AE44" s="155"/>
      <c r="AF44" s="155"/>
      <c r="AG44" s="155"/>
      <c r="AH44" s="155"/>
      <c r="AI44" s="155"/>
      <c r="AJ44" s="155"/>
      <c r="AK44" s="155"/>
      <c r="AL44" s="155"/>
      <c r="AM44" s="155"/>
      <c r="AN44" s="155"/>
      <c r="AO44" s="155"/>
      <c r="AP44" s="155"/>
      <c r="AQ44" s="155"/>
      <c r="AR44" s="155"/>
      <c r="AS44" s="155"/>
      <c r="AT44" s="155"/>
      <c r="AU44" s="155"/>
      <c r="AV44" s="155"/>
      <c r="AW44" s="155"/>
      <c r="AX44" s="155"/>
      <c r="AY44" s="155"/>
      <c r="BA44" s="77"/>
      <c r="BB44" s="77"/>
      <c r="BC44" s="77"/>
      <c r="BD44" s="77"/>
      <c r="BE44" s="77"/>
      <c r="BF44" s="77"/>
      <c r="BG44" s="77"/>
      <c r="BH44" s="77"/>
      <c r="BI44" s="77"/>
      <c r="BJ44" s="77"/>
      <c r="BK44" s="77"/>
      <c r="BL44" s="77"/>
      <c r="BM44" s="77"/>
      <c r="BN44" s="77"/>
      <c r="BO44" s="77"/>
      <c r="BP44" s="77"/>
      <c r="BQ44" s="77"/>
      <c r="BR44" s="77"/>
      <c r="BS44" s="77"/>
      <c r="BT44" s="77"/>
      <c r="BU44" s="77"/>
      <c r="BV44" s="77"/>
      <c r="BW44" s="77"/>
      <c r="BX44" s="77"/>
      <c r="BY44" s="77"/>
      <c r="BZ44" s="77"/>
      <c r="CA44" s="77"/>
      <c r="CB44" s="77"/>
      <c r="CC44" s="77"/>
      <c r="CD44" s="77"/>
      <c r="CE44" s="77"/>
      <c r="CF44" s="77"/>
      <c r="CG44" s="77"/>
      <c r="CH44" s="77"/>
      <c r="CI44" s="77"/>
      <c r="CJ44" s="77"/>
      <c r="CK44" s="77"/>
      <c r="CL44" s="77"/>
      <c r="CM44" s="77"/>
    </row>
    <row r="45" spans="1:141" ht="27" customHeight="1" x14ac:dyDescent="0.25">
      <c r="A45" s="155"/>
      <c r="B45" s="268"/>
      <c r="C45" s="269" t="s">
        <v>354</v>
      </c>
      <c r="D45" s="270">
        <f>0.017^0</f>
        <v>1</v>
      </c>
      <c r="E45" s="245" t="s">
        <v>355</v>
      </c>
      <c r="F45" s="155"/>
      <c r="H45" s="28"/>
      <c r="I45" s="28"/>
      <c r="J45" s="28"/>
      <c r="K45" s="28"/>
      <c r="L45" s="28"/>
      <c r="M45" s="28"/>
      <c r="N45" s="28"/>
      <c r="O45" s="28"/>
      <c r="P45" s="28"/>
      <c r="Q45" s="155"/>
      <c r="R45" s="155"/>
      <c r="S45" s="155"/>
      <c r="T45" s="155"/>
      <c r="U45" s="155"/>
      <c r="V45" s="155"/>
      <c r="W45" s="155"/>
      <c r="X45" s="155"/>
      <c r="Y45" s="155"/>
      <c r="Z45" s="155"/>
      <c r="AA45" s="155"/>
      <c r="AB45" s="155"/>
      <c r="AC45" s="155"/>
      <c r="AD45" s="155"/>
      <c r="AE45" s="155"/>
      <c r="AF45" s="155"/>
      <c r="AG45" s="155"/>
      <c r="AH45" s="155"/>
      <c r="AI45" s="155"/>
      <c r="AJ45" s="155"/>
      <c r="AK45" s="155"/>
      <c r="AL45" s="155"/>
      <c r="AM45" s="155"/>
      <c r="AN45" s="155"/>
      <c r="AO45" s="155"/>
      <c r="AP45" s="155"/>
      <c r="AQ45" s="155"/>
      <c r="AR45" s="155"/>
      <c r="AS45" s="155"/>
      <c r="AT45" s="155"/>
      <c r="AU45" s="155"/>
      <c r="AV45" s="155"/>
      <c r="AW45" s="155"/>
      <c r="AX45" s="155"/>
      <c r="AY45" s="155"/>
      <c r="BA45" s="77"/>
      <c r="BB45" s="77"/>
      <c r="BC45" s="77"/>
      <c r="BD45" s="77"/>
      <c r="BE45" s="77"/>
      <c r="BF45" s="77"/>
      <c r="BG45" s="77"/>
      <c r="BH45" s="77"/>
      <c r="BI45" s="77"/>
      <c r="BJ45" s="77"/>
      <c r="BK45" s="77"/>
      <c r="BL45" s="77"/>
      <c r="BM45" s="77"/>
      <c r="BN45" s="77"/>
      <c r="BO45" s="77"/>
      <c r="BP45" s="77"/>
      <c r="BQ45" s="77"/>
      <c r="BR45" s="77"/>
      <c r="BS45" s="77"/>
      <c r="BT45" s="77"/>
      <c r="BU45" s="77"/>
      <c r="BV45" s="77"/>
      <c r="BW45" s="77"/>
      <c r="BX45" s="77"/>
      <c r="BY45" s="77"/>
      <c r="BZ45" s="77"/>
      <c r="CA45" s="77"/>
      <c r="CB45" s="77"/>
      <c r="CC45" s="77"/>
      <c r="CD45" s="77"/>
      <c r="CE45" s="77"/>
      <c r="CF45" s="77"/>
      <c r="CG45" s="77"/>
      <c r="CH45" s="77"/>
      <c r="CI45" s="77"/>
      <c r="CJ45" s="77"/>
      <c r="CK45" s="77"/>
      <c r="CL45" s="77"/>
      <c r="CM45" s="77"/>
    </row>
    <row r="46" spans="1:141" ht="27" customHeight="1" x14ac:dyDescent="0.2">
      <c r="A46" s="155"/>
      <c r="B46" s="173">
        <v>17</v>
      </c>
      <c r="C46" s="172" t="s">
        <v>203</v>
      </c>
      <c r="D46" s="171">
        <f>D45*1.6</f>
        <v>1.6</v>
      </c>
      <c r="E46" s="246" t="s">
        <v>316</v>
      </c>
      <c r="F46" s="155"/>
      <c r="H46" s="28"/>
      <c r="I46" s="28"/>
      <c r="J46" s="28"/>
      <c r="K46" s="28"/>
      <c r="L46" s="28"/>
      <c r="M46" s="28"/>
      <c r="N46" s="28"/>
      <c r="O46" s="28"/>
      <c r="P46" s="28"/>
      <c r="Q46" s="155"/>
      <c r="R46" s="155"/>
      <c r="S46" s="155"/>
      <c r="T46" s="155"/>
      <c r="U46" s="155"/>
      <c r="V46" s="155"/>
      <c r="W46" s="155"/>
      <c r="X46" s="155"/>
      <c r="Y46" s="155"/>
      <c r="Z46" s="155"/>
      <c r="AA46" s="155"/>
      <c r="AB46" s="155"/>
      <c r="AC46" s="155"/>
      <c r="AD46" s="155"/>
      <c r="AE46" s="155"/>
      <c r="AF46" s="155"/>
      <c r="AG46" s="155"/>
      <c r="AH46" s="155"/>
      <c r="AI46" s="155"/>
      <c r="AJ46" s="155"/>
      <c r="AK46" s="155"/>
      <c r="AL46" s="155"/>
      <c r="AM46" s="155"/>
      <c r="AN46" s="155"/>
      <c r="AO46" s="155"/>
      <c r="AP46" s="155"/>
      <c r="AQ46" s="155"/>
      <c r="AR46" s="155"/>
      <c r="AS46" s="155"/>
      <c r="AT46" s="155"/>
      <c r="AU46" s="155"/>
      <c r="AV46" s="155"/>
      <c r="AW46" s="155"/>
      <c r="AX46" s="155"/>
      <c r="AY46" s="155"/>
      <c r="BA46" s="77"/>
      <c r="BB46" s="77"/>
      <c r="BC46" s="77"/>
      <c r="BD46" s="77"/>
      <c r="BE46" s="77"/>
      <c r="BF46" s="77"/>
      <c r="BG46" s="77"/>
      <c r="BH46" s="77"/>
      <c r="BI46" s="77"/>
      <c r="BJ46" s="77"/>
      <c r="BK46" s="77"/>
      <c r="BL46" s="77"/>
      <c r="BM46" s="77"/>
      <c r="BN46" s="77"/>
      <c r="BO46" s="77"/>
      <c r="BP46" s="77"/>
      <c r="BQ46" s="77"/>
      <c r="BR46" s="77"/>
      <c r="BS46" s="77"/>
      <c r="BT46" s="77"/>
      <c r="BU46" s="77"/>
      <c r="BV46" s="77"/>
      <c r="BW46" s="77"/>
      <c r="BX46" s="77"/>
      <c r="BY46" s="77"/>
      <c r="BZ46" s="77"/>
      <c r="CA46" s="77"/>
      <c r="CB46" s="77"/>
      <c r="CC46" s="77"/>
      <c r="CD46" s="77"/>
      <c r="CE46" s="77"/>
      <c r="CF46" s="77"/>
      <c r="CG46" s="77"/>
      <c r="CH46" s="77"/>
      <c r="CI46" s="77"/>
      <c r="CJ46" s="77"/>
      <c r="CK46" s="77"/>
      <c r="CL46" s="77"/>
      <c r="CM46" s="77"/>
    </row>
    <row r="47" spans="1:141" ht="27" customHeight="1" x14ac:dyDescent="0.2">
      <c r="B47" s="173">
        <v>18</v>
      </c>
      <c r="C47" s="172" t="s">
        <v>202</v>
      </c>
      <c r="D47" s="171">
        <f>D45*0.5</f>
        <v>0.5</v>
      </c>
      <c r="E47" s="246" t="s">
        <v>316</v>
      </c>
      <c r="F47" s="155"/>
      <c r="H47" s="155"/>
      <c r="I47" s="155"/>
      <c r="J47" s="155"/>
      <c r="K47" s="155"/>
      <c r="L47" s="155"/>
      <c r="M47" s="155"/>
      <c r="N47" s="155"/>
      <c r="O47" s="155"/>
      <c r="P47" s="155"/>
      <c r="BA47" s="77"/>
      <c r="BB47" s="77"/>
      <c r="BC47" s="77"/>
      <c r="BD47" s="77"/>
      <c r="BE47" s="77"/>
      <c r="BF47" s="77"/>
      <c r="BG47" s="77"/>
      <c r="BH47" s="77"/>
      <c r="BI47" s="77"/>
      <c r="BJ47" s="77"/>
      <c r="BK47" s="77"/>
      <c r="BL47" s="77"/>
      <c r="BM47" s="77"/>
      <c r="BN47" s="77"/>
      <c r="BO47" s="77"/>
      <c r="BP47" s="77"/>
      <c r="BQ47" s="77"/>
      <c r="BR47" s="77"/>
      <c r="BS47" s="77"/>
      <c r="BT47" s="77"/>
      <c r="BU47" s="77"/>
      <c r="BV47" s="77"/>
      <c r="BW47" s="77"/>
      <c r="BX47" s="77"/>
      <c r="BY47" s="77"/>
      <c r="BZ47" s="77"/>
      <c r="CA47" s="77"/>
      <c r="CB47" s="77"/>
      <c r="CC47" s="77"/>
      <c r="CD47" s="77"/>
      <c r="CE47" s="77"/>
      <c r="CF47" s="77"/>
      <c r="CG47" s="77"/>
      <c r="CH47" s="77"/>
      <c r="CI47" s="77"/>
      <c r="CJ47" s="77"/>
      <c r="CK47" s="77"/>
      <c r="CL47" s="77"/>
      <c r="CM47" s="77"/>
    </row>
    <row r="48" spans="1:141" ht="27" customHeight="1" x14ac:dyDescent="0.2">
      <c r="O48" s="155"/>
      <c r="P48" s="155"/>
      <c r="BA48" s="77"/>
      <c r="BB48" s="77"/>
      <c r="BC48" s="77"/>
      <c r="BD48" s="77"/>
      <c r="BE48" s="77"/>
      <c r="BF48" s="77"/>
      <c r="BG48" s="77"/>
      <c r="BH48" s="77"/>
      <c r="BI48" s="77"/>
      <c r="BJ48" s="77"/>
      <c r="BK48" s="77"/>
      <c r="BL48" s="77"/>
      <c r="BM48" s="77"/>
      <c r="BN48" s="77"/>
      <c r="BO48" s="77"/>
      <c r="BP48" s="77"/>
      <c r="BQ48" s="77"/>
      <c r="BR48" s="77"/>
      <c r="BS48" s="77"/>
      <c r="BT48" s="77"/>
      <c r="BU48" s="77"/>
      <c r="BV48" s="77"/>
      <c r="BW48" s="77"/>
      <c r="BX48" s="77"/>
      <c r="BY48" s="77"/>
      <c r="BZ48" s="77"/>
      <c r="CA48" s="77"/>
      <c r="CB48" s="77"/>
      <c r="CC48" s="77"/>
      <c r="CD48" s="77"/>
      <c r="CE48" s="77"/>
      <c r="CF48" s="77"/>
      <c r="CG48" s="77"/>
      <c r="CH48" s="77"/>
      <c r="CI48" s="77"/>
      <c r="CJ48" s="77"/>
      <c r="CK48" s="77"/>
      <c r="CL48" s="77"/>
      <c r="CM48" s="77"/>
    </row>
    <row r="49" spans="2:91" ht="27" customHeight="1" x14ac:dyDescent="0.2">
      <c r="B49" s="142">
        <v>19</v>
      </c>
      <c r="C49" s="107" t="s">
        <v>201</v>
      </c>
      <c r="D49" s="263">
        <f>D46*D33</f>
        <v>12.8</v>
      </c>
      <c r="O49" s="155"/>
      <c r="P49" s="155"/>
      <c r="BA49" s="77"/>
      <c r="BB49" s="77"/>
      <c r="BC49" s="77"/>
      <c r="BD49" s="77"/>
      <c r="BE49" s="77"/>
      <c r="BF49" s="77"/>
      <c r="BG49" s="77"/>
      <c r="BH49" s="77"/>
      <c r="BI49" s="77"/>
      <c r="BJ49" s="77"/>
      <c r="BK49" s="77"/>
      <c r="BL49" s="77"/>
      <c r="BM49" s="77"/>
      <c r="BN49" s="77"/>
      <c r="BO49" s="77"/>
      <c r="BP49" s="77"/>
      <c r="BQ49" s="77"/>
      <c r="BR49" s="77"/>
      <c r="BS49" s="77"/>
      <c r="BT49" s="77"/>
      <c r="BU49" s="77"/>
      <c r="BV49" s="77"/>
      <c r="BW49" s="77"/>
      <c r="BX49" s="77"/>
      <c r="BY49" s="77"/>
      <c r="BZ49" s="77"/>
      <c r="CA49" s="77"/>
      <c r="CB49" s="77"/>
      <c r="CC49" s="77"/>
      <c r="CD49" s="77"/>
      <c r="CE49" s="77"/>
      <c r="CF49" s="77"/>
      <c r="CG49" s="77"/>
      <c r="CH49" s="77"/>
      <c r="CI49" s="77"/>
      <c r="CJ49" s="77"/>
      <c r="CK49" s="77"/>
      <c r="CL49" s="77"/>
      <c r="CM49" s="77"/>
    </row>
    <row r="50" spans="2:91" ht="27" customHeight="1" x14ac:dyDescent="0.2">
      <c r="B50" s="142">
        <v>20</v>
      </c>
      <c r="C50" s="107" t="s">
        <v>200</v>
      </c>
      <c r="D50" s="263">
        <f>D47*D33</f>
        <v>4</v>
      </c>
      <c r="O50" s="155"/>
      <c r="P50" s="155"/>
      <c r="BA50" s="77"/>
      <c r="BB50" s="77"/>
      <c r="BC50" s="77"/>
      <c r="BD50" s="77"/>
      <c r="BE50" s="77"/>
      <c r="BF50" s="77"/>
      <c r="BG50" s="77"/>
      <c r="BH50" s="77"/>
      <c r="BI50" s="77"/>
      <c r="BJ50" s="77"/>
      <c r="BK50" s="77"/>
      <c r="BL50" s="77"/>
      <c r="BM50" s="77"/>
      <c r="BN50" s="77"/>
      <c r="BO50" s="77"/>
      <c r="BP50" s="77"/>
      <c r="BQ50" s="77"/>
      <c r="BR50" s="77"/>
      <c r="BS50" s="77"/>
      <c r="BT50" s="77"/>
      <c r="BU50" s="77"/>
      <c r="BV50" s="77"/>
      <c r="BW50" s="77"/>
      <c r="BX50" s="77"/>
      <c r="BY50" s="77"/>
      <c r="BZ50" s="77"/>
      <c r="CA50" s="77"/>
      <c r="CB50" s="77"/>
      <c r="CC50" s="77"/>
      <c r="CD50" s="77"/>
      <c r="CE50" s="77"/>
      <c r="CF50" s="77"/>
      <c r="CG50" s="77"/>
      <c r="CH50" s="77"/>
      <c r="CI50" s="77"/>
      <c r="CJ50" s="77"/>
      <c r="CK50" s="77"/>
      <c r="CL50" s="77"/>
      <c r="CM50" s="77"/>
    </row>
    <row r="51" spans="2:91" ht="27" customHeight="1" x14ac:dyDescent="0.2">
      <c r="B51" s="142"/>
      <c r="C51" s="107"/>
      <c r="D51" s="263"/>
      <c r="O51" s="155"/>
      <c r="P51" s="155"/>
      <c r="BA51" s="77"/>
      <c r="BB51" s="77"/>
      <c r="BC51" s="77"/>
      <c r="BD51" s="77"/>
      <c r="BE51" s="77"/>
      <c r="BF51" s="77"/>
      <c r="BG51" s="77"/>
      <c r="BH51" s="77"/>
      <c r="BI51" s="77"/>
      <c r="BJ51" s="77"/>
      <c r="BK51" s="77"/>
      <c r="BL51" s="77"/>
      <c r="BM51" s="77"/>
      <c r="BN51" s="77"/>
      <c r="BO51" s="77"/>
      <c r="BP51" s="77"/>
      <c r="BQ51" s="77"/>
      <c r="BR51" s="77"/>
      <c r="BS51" s="77"/>
      <c r="BT51" s="77"/>
      <c r="BU51" s="77"/>
      <c r="BV51" s="77"/>
      <c r="BW51" s="77"/>
      <c r="BX51" s="77"/>
      <c r="BY51" s="77"/>
      <c r="BZ51" s="77"/>
      <c r="CA51" s="77"/>
      <c r="CB51" s="77"/>
      <c r="CC51" s="77"/>
      <c r="CD51" s="77"/>
      <c r="CE51" s="77"/>
      <c r="CF51" s="77"/>
      <c r="CG51" s="77"/>
      <c r="CH51" s="77"/>
      <c r="CI51" s="77"/>
      <c r="CJ51" s="77"/>
      <c r="CK51" s="77"/>
      <c r="CL51" s="77"/>
      <c r="CM51" s="77"/>
    </row>
    <row r="52" spans="2:91" ht="27" customHeight="1" x14ac:dyDescent="0.2">
      <c r="B52" s="142">
        <v>21</v>
      </c>
      <c r="C52" s="107" t="s">
        <v>199</v>
      </c>
      <c r="D52" s="263">
        <f>D46*D38</f>
        <v>9.6000000000000014</v>
      </c>
      <c r="O52" s="155"/>
      <c r="P52" s="155"/>
      <c r="BA52" s="77"/>
      <c r="BB52" s="77"/>
      <c r="BC52" s="77"/>
      <c r="BD52" s="77"/>
      <c r="BE52" s="77"/>
      <c r="BF52" s="77"/>
      <c r="BG52" s="77"/>
      <c r="BH52" s="77"/>
      <c r="BI52" s="77"/>
      <c r="BJ52" s="77"/>
      <c r="BK52" s="77"/>
      <c r="BL52" s="77"/>
      <c r="BM52" s="77"/>
      <c r="BN52" s="77"/>
      <c r="BO52" s="77"/>
      <c r="BP52" s="77"/>
      <c r="BQ52" s="77"/>
      <c r="BR52" s="77"/>
      <c r="BS52" s="77"/>
      <c r="BT52" s="77"/>
      <c r="BU52" s="77"/>
      <c r="BV52" s="77"/>
      <c r="BW52" s="77"/>
      <c r="BX52" s="77"/>
      <c r="BY52" s="77"/>
      <c r="BZ52" s="77"/>
      <c r="CA52" s="77"/>
      <c r="CB52" s="77"/>
      <c r="CC52" s="77"/>
      <c r="CD52" s="77"/>
      <c r="CE52" s="77"/>
      <c r="CF52" s="77"/>
      <c r="CG52" s="77"/>
      <c r="CH52" s="77"/>
      <c r="CI52" s="77"/>
      <c r="CJ52" s="77"/>
      <c r="CK52" s="77"/>
      <c r="CL52" s="77"/>
      <c r="CM52" s="77"/>
    </row>
    <row r="53" spans="2:91" ht="27" customHeight="1" x14ac:dyDescent="0.2">
      <c r="B53" s="142">
        <v>22</v>
      </c>
      <c r="C53" s="107" t="s">
        <v>198</v>
      </c>
      <c r="D53" s="263">
        <f>D47*D38</f>
        <v>3</v>
      </c>
      <c r="O53" s="155"/>
      <c r="P53" s="155"/>
      <c r="BA53" s="77"/>
      <c r="BB53" s="77"/>
      <c r="BC53" s="77"/>
      <c r="BD53" s="77"/>
      <c r="BE53" s="77"/>
      <c r="BF53" s="77"/>
      <c r="BG53" s="77"/>
      <c r="BH53" s="77"/>
      <c r="BI53" s="77"/>
      <c r="BJ53" s="77"/>
      <c r="BK53" s="77"/>
      <c r="BL53" s="77"/>
      <c r="BM53" s="77"/>
      <c r="BN53" s="77"/>
      <c r="BO53" s="77"/>
      <c r="BP53" s="77"/>
      <c r="BQ53" s="77"/>
      <c r="BR53" s="77"/>
      <c r="BS53" s="77"/>
      <c r="BT53" s="77"/>
      <c r="BU53" s="77"/>
      <c r="BV53" s="77"/>
      <c r="BW53" s="77"/>
      <c r="BX53" s="77"/>
      <c r="BY53" s="77"/>
      <c r="BZ53" s="77"/>
      <c r="CA53" s="77"/>
      <c r="CB53" s="77"/>
      <c r="CC53" s="77"/>
      <c r="CD53" s="77"/>
      <c r="CE53" s="77"/>
      <c r="CF53" s="77"/>
      <c r="CG53" s="77"/>
      <c r="CH53" s="77"/>
      <c r="CI53" s="77"/>
      <c r="CJ53" s="77"/>
      <c r="CK53" s="77"/>
      <c r="CL53" s="77"/>
      <c r="CM53" s="77"/>
    </row>
    <row r="54" spans="2:91" ht="27" customHeight="1" x14ac:dyDescent="0.2">
      <c r="O54" s="155"/>
      <c r="P54" s="155"/>
      <c r="BA54" s="77"/>
      <c r="BB54" s="77"/>
      <c r="BC54" s="77"/>
      <c r="BD54" s="77"/>
      <c r="BE54" s="77"/>
      <c r="BF54" s="77"/>
      <c r="BG54" s="77"/>
      <c r="BH54" s="77"/>
      <c r="BI54" s="77"/>
      <c r="BJ54" s="77"/>
      <c r="BK54" s="77"/>
      <c r="BL54" s="77"/>
      <c r="BM54" s="77"/>
      <c r="BN54" s="77"/>
      <c r="BO54" s="77"/>
      <c r="BP54" s="77"/>
      <c r="BQ54" s="77"/>
      <c r="BR54" s="77"/>
      <c r="BS54" s="77"/>
      <c r="BT54" s="77"/>
      <c r="BU54" s="77"/>
      <c r="BV54" s="77"/>
      <c r="BW54" s="77"/>
      <c r="BX54" s="77"/>
      <c r="BY54" s="77"/>
      <c r="BZ54" s="77"/>
      <c r="CA54" s="77"/>
      <c r="CB54" s="77"/>
      <c r="CC54" s="77"/>
      <c r="CD54" s="77"/>
      <c r="CE54" s="77"/>
      <c r="CF54" s="77"/>
      <c r="CG54" s="77"/>
      <c r="CH54" s="77"/>
      <c r="CI54" s="77"/>
      <c r="CJ54" s="77"/>
      <c r="CK54" s="77"/>
      <c r="CL54" s="77"/>
      <c r="CM54" s="77"/>
    </row>
    <row r="55" spans="2:91" ht="27" customHeight="1" x14ac:dyDescent="0.2">
      <c r="B55" s="36" t="s">
        <v>76</v>
      </c>
      <c r="O55" s="155"/>
      <c r="P55" s="155"/>
      <c r="BA55" s="77"/>
      <c r="BB55" s="77"/>
      <c r="BC55" s="77"/>
      <c r="BD55" s="77"/>
      <c r="BE55" s="77"/>
      <c r="BF55" s="77"/>
      <c r="BG55" s="77"/>
      <c r="BH55" s="77"/>
      <c r="BI55" s="77"/>
      <c r="BJ55" s="77"/>
      <c r="BK55" s="77"/>
      <c r="BL55" s="77"/>
      <c r="BM55" s="77"/>
      <c r="BN55" s="77"/>
      <c r="BO55" s="77"/>
      <c r="BP55" s="77"/>
      <c r="BQ55" s="77"/>
      <c r="BR55" s="77"/>
      <c r="BS55" s="77"/>
      <c r="BT55" s="77"/>
      <c r="BU55" s="77"/>
      <c r="BV55" s="77"/>
      <c r="BW55" s="77"/>
      <c r="BX55" s="77"/>
      <c r="BY55" s="77"/>
      <c r="BZ55" s="77"/>
      <c r="CA55" s="77"/>
      <c r="CB55" s="77"/>
      <c r="CC55" s="77"/>
      <c r="CD55" s="77"/>
      <c r="CE55" s="77"/>
      <c r="CF55" s="77"/>
      <c r="CG55" s="77"/>
      <c r="CH55" s="77"/>
      <c r="CI55" s="77"/>
      <c r="CJ55" s="77"/>
      <c r="CK55" s="77"/>
      <c r="CL55" s="77"/>
      <c r="CM55" s="77"/>
    </row>
    <row r="56" spans="2:91" ht="27" customHeight="1" x14ac:dyDescent="0.2">
      <c r="C56" s="78" t="s">
        <v>77</v>
      </c>
      <c r="L56" s="155"/>
      <c r="M56" s="155"/>
      <c r="N56" s="155"/>
      <c r="O56" s="155"/>
      <c r="P56" s="155"/>
      <c r="BA56" s="77"/>
      <c r="BB56" s="77"/>
      <c r="BC56" s="77"/>
      <c r="BD56" s="77"/>
      <c r="BE56" s="77"/>
      <c r="BF56" s="77"/>
      <c r="BG56" s="77"/>
      <c r="BH56" s="77"/>
      <c r="BI56" s="77"/>
      <c r="BJ56" s="77"/>
      <c r="BK56" s="77"/>
      <c r="BL56" s="77"/>
      <c r="BM56" s="77"/>
      <c r="BN56" s="77"/>
      <c r="BO56" s="77"/>
      <c r="BP56" s="77"/>
      <c r="BQ56" s="77"/>
      <c r="BR56" s="77"/>
      <c r="BS56" s="77"/>
      <c r="BT56" s="77"/>
      <c r="BU56" s="77"/>
      <c r="BV56" s="77"/>
      <c r="BW56" s="77"/>
      <c r="BX56" s="77"/>
      <c r="BY56" s="77"/>
      <c r="BZ56" s="77"/>
      <c r="CA56" s="77"/>
      <c r="CB56" s="77"/>
      <c r="CC56" s="77"/>
      <c r="CD56" s="77"/>
      <c r="CE56" s="77"/>
      <c r="CF56" s="77"/>
      <c r="CG56" s="77"/>
      <c r="CH56" s="77"/>
      <c r="CI56" s="77"/>
      <c r="CJ56" s="77"/>
      <c r="CK56" s="77"/>
      <c r="CL56" s="77"/>
      <c r="CM56" s="77"/>
    </row>
    <row r="57" spans="2:91" ht="27" customHeight="1" x14ac:dyDescent="0.2">
      <c r="B57" s="23"/>
      <c r="C57" s="24"/>
      <c r="D57" s="25" t="s">
        <v>192</v>
      </c>
      <c r="E57" s="25" t="s">
        <v>191</v>
      </c>
      <c r="F57" s="260" t="s">
        <v>331</v>
      </c>
      <c r="G57" s="25" t="s">
        <v>323</v>
      </c>
      <c r="H57" s="25" t="s">
        <v>190</v>
      </c>
      <c r="I57" s="25" t="s">
        <v>189</v>
      </c>
      <c r="J57" s="25" t="s">
        <v>188</v>
      </c>
      <c r="K57" s="25" t="s">
        <v>187</v>
      </c>
      <c r="L57" s="25" t="s">
        <v>186</v>
      </c>
      <c r="M57" s="25" t="s">
        <v>185</v>
      </c>
      <c r="N57" s="25" t="s">
        <v>184</v>
      </c>
      <c r="O57" s="25" t="s">
        <v>183</v>
      </c>
      <c r="P57" s="25" t="s">
        <v>346</v>
      </c>
      <c r="BA57" s="77"/>
      <c r="BB57" s="77"/>
      <c r="BC57" s="77"/>
      <c r="BD57" s="77"/>
      <c r="BE57" s="77"/>
      <c r="BF57" s="77"/>
      <c r="BG57" s="77"/>
      <c r="BH57" s="77"/>
      <c r="BI57" s="77"/>
      <c r="BJ57" s="77"/>
      <c r="BK57" s="77"/>
      <c r="BL57" s="77"/>
      <c r="BM57" s="77"/>
      <c r="BN57" s="77"/>
      <c r="BO57" s="77"/>
      <c r="BP57" s="77"/>
      <c r="BQ57" s="77"/>
      <c r="BR57" s="77"/>
      <c r="BS57" s="77"/>
      <c r="BT57" s="77"/>
      <c r="BU57" s="77"/>
      <c r="BV57" s="77"/>
      <c r="BW57" s="77"/>
      <c r="BX57" s="77"/>
      <c r="BY57" s="77"/>
      <c r="BZ57" s="77"/>
      <c r="CA57" s="77"/>
      <c r="CB57" s="77"/>
      <c r="CC57" s="77"/>
      <c r="CD57" s="77"/>
      <c r="CE57" s="77"/>
      <c r="CF57" s="77"/>
      <c r="CG57" s="77"/>
      <c r="CH57" s="77"/>
      <c r="CI57" s="77"/>
      <c r="CJ57" s="77"/>
      <c r="CK57" s="77"/>
      <c r="CL57" s="77"/>
      <c r="CM57" s="77"/>
    </row>
    <row r="58" spans="2:91" ht="27" customHeight="1" x14ac:dyDescent="0.2">
      <c r="B58" s="26">
        <v>23</v>
      </c>
      <c r="C58" s="32" t="s">
        <v>197</v>
      </c>
      <c r="D58" s="27">
        <f>D22*$D$33</f>
        <v>7194096</v>
      </c>
      <c r="E58" s="27">
        <f t="shared" ref="E58:P58" si="14">E22*$D$33</f>
        <v>1386777.6000000001</v>
      </c>
      <c r="F58" s="27">
        <f t="shared" si="14"/>
        <v>409305.59999999998</v>
      </c>
      <c r="G58" s="27">
        <f t="shared" si="14"/>
        <v>1440278.4</v>
      </c>
      <c r="H58" s="27">
        <f t="shared" si="14"/>
        <v>54737.279999999999</v>
      </c>
      <c r="I58" s="27">
        <f t="shared" si="14"/>
        <v>24262.400000000001</v>
      </c>
      <c r="J58" s="27">
        <f t="shared" si="14"/>
        <v>75718.8</v>
      </c>
      <c r="K58" s="27">
        <f t="shared" si="14"/>
        <v>23992.32</v>
      </c>
      <c r="L58" s="27">
        <f t="shared" si="14"/>
        <v>29959.200000000001</v>
      </c>
      <c r="M58" s="27">
        <f t="shared" si="14"/>
        <v>262483.20000000001</v>
      </c>
      <c r="N58" s="27">
        <f t="shared" si="14"/>
        <v>18009.599999999999</v>
      </c>
      <c r="O58" s="27">
        <f t="shared" si="14"/>
        <v>76295.520000000004</v>
      </c>
      <c r="P58" s="27">
        <f t="shared" si="14"/>
        <v>1055920.8</v>
      </c>
      <c r="BA58" s="77"/>
      <c r="BB58" s="77"/>
      <c r="BC58" s="77"/>
      <c r="BD58" s="77"/>
      <c r="BE58" s="77"/>
      <c r="BF58" s="77"/>
      <c r="BG58" s="77"/>
      <c r="BH58" s="77"/>
      <c r="BI58" s="77"/>
      <c r="BJ58" s="77"/>
      <c r="BK58" s="77"/>
      <c r="BL58" s="77"/>
      <c r="BM58" s="77"/>
      <c r="BN58" s="77"/>
      <c r="BO58" s="77"/>
      <c r="BP58" s="77"/>
      <c r="BQ58" s="77"/>
      <c r="BR58" s="77"/>
      <c r="BS58" s="77"/>
      <c r="BT58" s="77"/>
      <c r="BU58" s="77"/>
      <c r="BV58" s="77"/>
      <c r="BW58" s="77"/>
      <c r="BX58" s="77"/>
      <c r="BY58" s="77"/>
      <c r="BZ58" s="77"/>
      <c r="CA58" s="77"/>
      <c r="CB58" s="77"/>
      <c r="CC58" s="77"/>
      <c r="CD58" s="77"/>
      <c r="CE58" s="77"/>
      <c r="CF58" s="77"/>
      <c r="CG58" s="77"/>
      <c r="CH58" s="77"/>
      <c r="CI58" s="77"/>
      <c r="CJ58" s="77"/>
      <c r="CK58" s="77"/>
      <c r="CL58" s="77"/>
      <c r="CM58" s="77"/>
    </row>
    <row r="59" spans="2:91" ht="27" customHeight="1" x14ac:dyDescent="0.2">
      <c r="B59" s="26">
        <v>24</v>
      </c>
      <c r="C59" s="32" t="s">
        <v>196</v>
      </c>
      <c r="D59" s="27">
        <f>D25*$D$33</f>
        <v>20143468.799999997</v>
      </c>
      <c r="E59" s="27">
        <f t="shared" ref="E59:P59" si="15">E25*$D$33</f>
        <v>3882977.2799999998</v>
      </c>
      <c r="F59" s="27">
        <f t="shared" si="15"/>
        <v>1146055.6799999999</v>
      </c>
      <c r="G59" s="27">
        <f t="shared" si="15"/>
        <v>4032779.52</v>
      </c>
      <c r="H59" s="27">
        <f t="shared" si="15"/>
        <v>153264.38399999999</v>
      </c>
      <c r="I59" s="27">
        <f t="shared" si="15"/>
        <v>67934.720000000001</v>
      </c>
      <c r="J59" s="27">
        <f t="shared" si="15"/>
        <v>212012.64</v>
      </c>
      <c r="K59" s="27">
        <f t="shared" si="15"/>
        <v>67178.495999999999</v>
      </c>
      <c r="L59" s="27">
        <f t="shared" si="15"/>
        <v>83885.759999999995</v>
      </c>
      <c r="M59" s="27">
        <f t="shared" si="15"/>
        <v>734952.95999999996</v>
      </c>
      <c r="N59" s="27">
        <f t="shared" si="15"/>
        <v>50426.879999999997</v>
      </c>
      <c r="O59" s="27">
        <f t="shared" si="15"/>
        <v>213627.45599999998</v>
      </c>
      <c r="P59" s="27">
        <f t="shared" si="15"/>
        <v>2956578.24</v>
      </c>
      <c r="BA59" s="77"/>
      <c r="BB59" s="77"/>
      <c r="BC59" s="77"/>
      <c r="BD59" s="77"/>
      <c r="BE59" s="77"/>
      <c r="BF59" s="77"/>
      <c r="BG59" s="77"/>
      <c r="BH59" s="77"/>
      <c r="BI59" s="77"/>
      <c r="BJ59" s="77"/>
      <c r="BK59" s="77"/>
      <c r="BL59" s="77"/>
      <c r="BM59" s="77"/>
      <c r="BN59" s="77"/>
      <c r="BO59" s="77"/>
      <c r="BP59" s="77"/>
      <c r="BQ59" s="77"/>
      <c r="BR59" s="77"/>
      <c r="BS59" s="77"/>
      <c r="BT59" s="77"/>
      <c r="BU59" s="77"/>
      <c r="BV59" s="77"/>
      <c r="BW59" s="77"/>
      <c r="BX59" s="77"/>
      <c r="BY59" s="77"/>
      <c r="BZ59" s="77"/>
      <c r="CA59" s="77"/>
      <c r="CB59" s="77"/>
      <c r="CC59" s="77"/>
      <c r="CD59" s="77"/>
      <c r="CE59" s="77"/>
      <c r="CF59" s="77"/>
      <c r="CG59" s="77"/>
      <c r="CH59" s="77"/>
      <c r="CI59" s="77"/>
      <c r="CJ59" s="77"/>
      <c r="CK59" s="77"/>
      <c r="CL59" s="77"/>
      <c r="CM59" s="77"/>
    </row>
    <row r="60" spans="2:91" ht="27" customHeight="1" x14ac:dyDescent="0.2">
      <c r="B60" s="26">
        <v>25</v>
      </c>
      <c r="C60" s="32" t="s">
        <v>195</v>
      </c>
      <c r="D60" s="27">
        <f>D22*$D$38</f>
        <v>5395572</v>
      </c>
      <c r="E60" s="27">
        <f t="shared" ref="E60:P60" si="16">E22*$D$38</f>
        <v>1040083.2000000001</v>
      </c>
      <c r="F60" s="27">
        <f t="shared" si="16"/>
        <v>306979.19999999995</v>
      </c>
      <c r="G60" s="27">
        <f t="shared" si="16"/>
        <v>1080208.7999999998</v>
      </c>
      <c r="H60" s="27">
        <f t="shared" si="16"/>
        <v>41052.959999999999</v>
      </c>
      <c r="I60" s="27">
        <f t="shared" si="16"/>
        <v>18196.800000000003</v>
      </c>
      <c r="J60" s="27">
        <f t="shared" si="16"/>
        <v>56789.100000000006</v>
      </c>
      <c r="K60" s="27">
        <f t="shared" si="16"/>
        <v>17994.239999999998</v>
      </c>
      <c r="L60" s="27">
        <f t="shared" si="16"/>
        <v>22469.4</v>
      </c>
      <c r="M60" s="27">
        <f t="shared" si="16"/>
        <v>196862.40000000002</v>
      </c>
      <c r="N60" s="27">
        <f t="shared" si="16"/>
        <v>13507.199999999999</v>
      </c>
      <c r="O60" s="27">
        <f t="shared" si="16"/>
        <v>57221.64</v>
      </c>
      <c r="P60" s="27">
        <f t="shared" si="16"/>
        <v>791940.60000000009</v>
      </c>
      <c r="BA60" s="77"/>
      <c r="BB60" s="77"/>
      <c r="BC60" s="77"/>
      <c r="BD60" s="77"/>
      <c r="BE60" s="77"/>
      <c r="BF60" s="77"/>
      <c r="BG60" s="77"/>
      <c r="BH60" s="77"/>
      <c r="BI60" s="77"/>
      <c r="BJ60" s="77"/>
      <c r="BK60" s="77"/>
      <c r="BL60" s="77"/>
      <c r="BM60" s="77"/>
      <c r="BN60" s="77"/>
      <c r="BO60" s="77"/>
      <c r="BP60" s="77"/>
      <c r="BQ60" s="77"/>
      <c r="BR60" s="77"/>
      <c r="BS60" s="77"/>
      <c r="BT60" s="77"/>
      <c r="BU60" s="77"/>
      <c r="BV60" s="77"/>
      <c r="BW60" s="77"/>
      <c r="BX60" s="77"/>
      <c r="BY60" s="77"/>
      <c r="BZ60" s="77"/>
      <c r="CA60" s="77"/>
      <c r="CB60" s="77"/>
      <c r="CC60" s="77"/>
      <c r="CD60" s="77"/>
      <c r="CE60" s="77"/>
      <c r="CF60" s="77"/>
      <c r="CG60" s="77"/>
      <c r="CH60" s="77"/>
      <c r="CI60" s="77"/>
      <c r="CJ60" s="77"/>
      <c r="CK60" s="77"/>
      <c r="CL60" s="77"/>
      <c r="CM60" s="77"/>
    </row>
    <row r="61" spans="2:91" ht="27" customHeight="1" x14ac:dyDescent="0.2">
      <c r="B61" s="26">
        <v>26</v>
      </c>
      <c r="C61" s="32" t="s">
        <v>194</v>
      </c>
      <c r="D61" s="27">
        <f>D25*$D$38</f>
        <v>15107601.599999998</v>
      </c>
      <c r="E61" s="27">
        <f t="shared" ref="E61:P61" si="17">E25*$D$38</f>
        <v>2912232.96</v>
      </c>
      <c r="F61" s="27">
        <f t="shared" si="17"/>
        <v>859541.76</v>
      </c>
      <c r="G61" s="27">
        <f t="shared" si="17"/>
        <v>3024584.64</v>
      </c>
      <c r="H61" s="27">
        <f t="shared" si="17"/>
        <v>114948.288</v>
      </c>
      <c r="I61" s="27">
        <f t="shared" si="17"/>
        <v>50951.040000000001</v>
      </c>
      <c r="J61" s="27">
        <f t="shared" si="17"/>
        <v>159009.48000000001</v>
      </c>
      <c r="K61" s="27">
        <f t="shared" si="17"/>
        <v>50383.872000000003</v>
      </c>
      <c r="L61" s="27">
        <f t="shared" si="17"/>
        <v>62914.319999999992</v>
      </c>
      <c r="M61" s="27">
        <f t="shared" si="17"/>
        <v>551214.72</v>
      </c>
      <c r="N61" s="27">
        <f t="shared" si="17"/>
        <v>37820.159999999996</v>
      </c>
      <c r="O61" s="27">
        <f t="shared" si="17"/>
        <v>160220.59199999998</v>
      </c>
      <c r="P61" s="27">
        <f t="shared" si="17"/>
        <v>2217433.6800000002</v>
      </c>
      <c r="BA61" s="77"/>
      <c r="BB61" s="77"/>
      <c r="BC61" s="77"/>
      <c r="BD61" s="77"/>
      <c r="BE61" s="77"/>
      <c r="BF61" s="77"/>
      <c r="BG61" s="77"/>
      <c r="BH61" s="77"/>
      <c r="BI61" s="77"/>
      <c r="BJ61" s="77"/>
      <c r="BK61" s="77"/>
      <c r="BL61" s="77"/>
      <c r="BM61" s="77"/>
      <c r="BN61" s="77"/>
      <c r="BO61" s="77"/>
      <c r="BP61" s="77"/>
      <c r="BQ61" s="77"/>
      <c r="BR61" s="77"/>
      <c r="BS61" s="77"/>
      <c r="BT61" s="77"/>
      <c r="BU61" s="77"/>
      <c r="BV61" s="77"/>
      <c r="BW61" s="77"/>
      <c r="BX61" s="77"/>
      <c r="BY61" s="77"/>
      <c r="BZ61" s="77"/>
      <c r="CA61" s="77"/>
      <c r="CB61" s="77"/>
      <c r="CC61" s="77"/>
      <c r="CD61" s="77"/>
      <c r="CE61" s="77"/>
      <c r="CF61" s="77"/>
      <c r="CG61" s="77"/>
      <c r="CH61" s="77"/>
      <c r="CI61" s="77"/>
      <c r="CJ61" s="77"/>
      <c r="CK61" s="77"/>
      <c r="CL61" s="77"/>
      <c r="CM61" s="77"/>
    </row>
    <row r="62" spans="2:91" ht="27" customHeight="1" x14ac:dyDescent="0.2">
      <c r="B62" s="74"/>
      <c r="C62" s="124"/>
      <c r="D62" s="48"/>
      <c r="E62" s="48"/>
      <c r="F62" s="48"/>
      <c r="H62" s="48"/>
      <c r="I62" s="48"/>
      <c r="J62" s="48"/>
      <c r="K62" s="48"/>
      <c r="L62" s="48"/>
      <c r="M62" s="48"/>
      <c r="N62" s="48"/>
      <c r="O62" s="48"/>
      <c r="P62" s="48"/>
      <c r="BA62" s="77"/>
      <c r="BB62" s="77"/>
      <c r="BC62" s="77"/>
      <c r="BD62" s="77"/>
      <c r="BE62" s="77"/>
      <c r="BF62" s="77"/>
      <c r="BG62" s="77"/>
      <c r="BH62" s="77"/>
      <c r="BI62" s="77"/>
      <c r="BJ62" s="77"/>
      <c r="BK62" s="77"/>
      <c r="BL62" s="77"/>
      <c r="BM62" s="77"/>
      <c r="BN62" s="77"/>
      <c r="BO62" s="77"/>
      <c r="BP62" s="77"/>
      <c r="BQ62" s="77"/>
      <c r="BR62" s="77"/>
      <c r="BS62" s="77"/>
      <c r="BT62" s="77"/>
      <c r="BU62" s="77"/>
      <c r="BV62" s="77"/>
      <c r="BW62" s="77"/>
      <c r="BX62" s="77"/>
      <c r="BY62" s="77"/>
      <c r="BZ62" s="77"/>
      <c r="CA62" s="77"/>
      <c r="CB62" s="77"/>
      <c r="CC62" s="77"/>
      <c r="CD62" s="77"/>
      <c r="CE62" s="77"/>
      <c r="CF62" s="77"/>
      <c r="CG62" s="77"/>
      <c r="CH62" s="77"/>
      <c r="CI62" s="77"/>
      <c r="CJ62" s="77"/>
      <c r="CK62" s="77"/>
      <c r="CL62" s="77"/>
      <c r="CM62" s="77"/>
    </row>
    <row r="63" spans="2:91" ht="27" customHeight="1" x14ac:dyDescent="0.2">
      <c r="C63" s="84" t="s">
        <v>193</v>
      </c>
      <c r="M63" s="155"/>
      <c r="N63" s="155"/>
      <c r="O63" s="155"/>
      <c r="P63" s="155"/>
      <c r="BA63" s="77"/>
      <c r="BB63" s="77"/>
      <c r="BC63" s="77"/>
      <c r="BD63" s="77"/>
      <c r="BE63" s="77"/>
      <c r="BF63" s="77"/>
      <c r="BG63" s="77"/>
      <c r="BH63" s="77"/>
      <c r="BI63" s="77"/>
      <c r="BJ63" s="77"/>
      <c r="BK63" s="77"/>
      <c r="BL63" s="77"/>
      <c r="BM63" s="77"/>
      <c r="BN63" s="77"/>
      <c r="BO63" s="77"/>
      <c r="BP63" s="77"/>
      <c r="BQ63" s="77"/>
      <c r="BR63" s="77"/>
      <c r="BS63" s="77"/>
      <c r="BT63" s="77"/>
      <c r="BU63" s="77"/>
      <c r="BV63" s="77"/>
      <c r="BW63" s="77"/>
      <c r="BX63" s="77"/>
      <c r="BY63" s="77"/>
      <c r="BZ63" s="77"/>
      <c r="CA63" s="77"/>
      <c r="CB63" s="77"/>
      <c r="CC63" s="77"/>
      <c r="CD63" s="77"/>
      <c r="CE63" s="77"/>
      <c r="CF63" s="77"/>
      <c r="CG63" s="77"/>
      <c r="CH63" s="77"/>
      <c r="CI63" s="77"/>
      <c r="CJ63" s="77"/>
      <c r="CK63" s="77"/>
      <c r="CL63" s="77"/>
      <c r="CM63" s="77"/>
    </row>
    <row r="64" spans="2:91" ht="27" customHeight="1" x14ac:dyDescent="0.2">
      <c r="B64" s="23"/>
      <c r="C64" s="25" t="s">
        <v>69</v>
      </c>
      <c r="D64" s="25" t="s">
        <v>192</v>
      </c>
      <c r="E64" s="25" t="s">
        <v>191</v>
      </c>
      <c r="F64" s="260" t="s">
        <v>331</v>
      </c>
      <c r="G64" s="25" t="s">
        <v>323</v>
      </c>
      <c r="H64" s="25" t="s">
        <v>190</v>
      </c>
      <c r="I64" s="25" t="s">
        <v>189</v>
      </c>
      <c r="J64" s="25" t="s">
        <v>188</v>
      </c>
      <c r="K64" s="25" t="s">
        <v>187</v>
      </c>
      <c r="L64" s="25" t="s">
        <v>186</v>
      </c>
      <c r="M64" s="25" t="s">
        <v>185</v>
      </c>
      <c r="N64" s="25" t="s">
        <v>184</v>
      </c>
      <c r="O64" s="25" t="s">
        <v>183</v>
      </c>
      <c r="P64" s="25" t="s">
        <v>346</v>
      </c>
      <c r="BA64" s="77"/>
      <c r="BB64" s="77"/>
      <c r="BC64" s="77"/>
      <c r="BD64" s="77"/>
      <c r="BE64" s="77"/>
      <c r="BF64" s="77"/>
      <c r="BG64" s="77"/>
      <c r="BH64" s="77"/>
      <c r="BI64" s="77"/>
      <c r="BJ64" s="77"/>
      <c r="BK64" s="77"/>
      <c r="BL64" s="77"/>
      <c r="BM64" s="77"/>
      <c r="BN64" s="77"/>
      <c r="BO64" s="77"/>
      <c r="BP64" s="77"/>
      <c r="BQ64" s="77"/>
      <c r="BR64" s="77"/>
      <c r="BS64" s="77"/>
      <c r="BT64" s="77"/>
      <c r="BU64" s="77"/>
      <c r="BV64" s="77"/>
      <c r="BW64" s="77"/>
      <c r="BX64" s="77"/>
      <c r="BY64" s="77"/>
      <c r="BZ64" s="77"/>
      <c r="CA64" s="77"/>
      <c r="CB64" s="77"/>
      <c r="CC64" s="77"/>
      <c r="CD64" s="77"/>
      <c r="CE64" s="77"/>
      <c r="CF64" s="77"/>
      <c r="CG64" s="77"/>
      <c r="CH64" s="77"/>
      <c r="CI64" s="77"/>
      <c r="CJ64" s="77"/>
      <c r="CK64" s="77"/>
      <c r="CL64" s="77"/>
      <c r="CM64" s="77"/>
    </row>
    <row r="65" spans="1:91" ht="27" customHeight="1" x14ac:dyDescent="0.2">
      <c r="A65" s="28"/>
      <c r="B65" s="26">
        <v>27</v>
      </c>
      <c r="C65" s="111" t="s">
        <v>182</v>
      </c>
      <c r="D65" s="168">
        <f>D59*$D$46</f>
        <v>32229550.079999998</v>
      </c>
      <c r="E65" s="168">
        <f t="shared" ref="E65:P65" si="18">E59*$D$46</f>
        <v>6212763.648</v>
      </c>
      <c r="F65" s="168">
        <f t="shared" si="18"/>
        <v>1833689.088</v>
      </c>
      <c r="G65" s="168">
        <f t="shared" si="18"/>
        <v>6452447.2320000008</v>
      </c>
      <c r="H65" s="168">
        <f t="shared" si="18"/>
        <v>245223.01439999999</v>
      </c>
      <c r="I65" s="168">
        <f t="shared" si="18"/>
        <v>108695.55200000001</v>
      </c>
      <c r="J65" s="168">
        <f t="shared" si="18"/>
        <v>339220.22400000005</v>
      </c>
      <c r="K65" s="168">
        <f t="shared" si="18"/>
        <v>107485.59360000001</v>
      </c>
      <c r="L65" s="168">
        <f t="shared" si="18"/>
        <v>134217.21599999999</v>
      </c>
      <c r="M65" s="168">
        <f t="shared" si="18"/>
        <v>1175924.736</v>
      </c>
      <c r="N65" s="168">
        <f t="shared" si="18"/>
        <v>80683.008000000002</v>
      </c>
      <c r="O65" s="168">
        <f t="shared" si="18"/>
        <v>341803.92959999997</v>
      </c>
      <c r="P65" s="168">
        <f t="shared" si="18"/>
        <v>4730525.1840000004</v>
      </c>
      <c r="V65" s="28"/>
      <c r="W65" s="28"/>
      <c r="X65" s="28"/>
      <c r="Y65" s="28"/>
      <c r="Z65" s="28"/>
      <c r="AA65" s="28"/>
      <c r="AB65" s="28"/>
      <c r="AC65" s="28"/>
      <c r="AD65" s="28"/>
      <c r="AE65" s="28"/>
      <c r="AF65" s="28"/>
      <c r="AG65" s="28"/>
      <c r="AH65" s="28"/>
      <c r="AI65" s="28"/>
      <c r="AJ65" s="28"/>
      <c r="AK65" s="28"/>
      <c r="AL65" s="28"/>
      <c r="AM65" s="28"/>
      <c r="AN65" s="28"/>
      <c r="AO65" s="28"/>
      <c r="AP65" s="28"/>
      <c r="AQ65" s="28"/>
      <c r="AR65" s="28"/>
      <c r="AS65" s="28"/>
      <c r="AT65" s="28"/>
      <c r="AU65" s="28"/>
      <c r="AV65" s="28"/>
      <c r="AW65" s="28"/>
      <c r="AX65" s="155"/>
      <c r="AY65" s="155"/>
      <c r="AZ65" s="156"/>
      <c r="BA65" s="77"/>
      <c r="BB65" s="77"/>
      <c r="BC65" s="77"/>
      <c r="BD65" s="77"/>
      <c r="BE65" s="77"/>
      <c r="BF65" s="77"/>
      <c r="BG65" s="77"/>
      <c r="BH65" s="77"/>
      <c r="BI65" s="77"/>
      <c r="BJ65" s="77"/>
      <c r="BK65" s="77"/>
      <c r="BL65" s="77"/>
      <c r="BM65" s="77"/>
      <c r="BN65" s="77"/>
      <c r="BO65" s="77"/>
      <c r="BP65" s="77"/>
      <c r="BQ65" s="77"/>
      <c r="BR65" s="77"/>
      <c r="BS65" s="77"/>
      <c r="BT65" s="77"/>
      <c r="BU65" s="77"/>
      <c r="BV65" s="77"/>
      <c r="BW65" s="77"/>
      <c r="BX65" s="77"/>
      <c r="BY65" s="77"/>
      <c r="BZ65" s="77"/>
      <c r="CA65" s="77"/>
      <c r="CB65" s="77"/>
      <c r="CC65" s="77"/>
      <c r="CD65" s="77"/>
      <c r="CE65" s="77"/>
      <c r="CF65" s="77"/>
      <c r="CG65" s="77"/>
      <c r="CH65" s="77"/>
      <c r="CI65" s="77"/>
      <c r="CJ65" s="77"/>
      <c r="CK65" s="77"/>
      <c r="CL65" s="77"/>
      <c r="CM65" s="77"/>
    </row>
    <row r="66" spans="1:91" ht="27" customHeight="1" x14ac:dyDescent="0.2">
      <c r="A66" s="28"/>
      <c r="B66" s="26">
        <v>28</v>
      </c>
      <c r="C66" s="111" t="s">
        <v>181</v>
      </c>
      <c r="D66" s="168">
        <f>D59*$D$47</f>
        <v>10071734.399999999</v>
      </c>
      <c r="E66" s="168">
        <f t="shared" ref="E66:P66" si="19">E59*$D$47</f>
        <v>1941488.6399999999</v>
      </c>
      <c r="F66" s="168">
        <f t="shared" si="19"/>
        <v>573027.83999999997</v>
      </c>
      <c r="G66" s="168">
        <f t="shared" si="19"/>
        <v>2016389.76</v>
      </c>
      <c r="H66" s="168">
        <f t="shared" si="19"/>
        <v>76632.191999999995</v>
      </c>
      <c r="I66" s="168">
        <f t="shared" si="19"/>
        <v>33967.360000000001</v>
      </c>
      <c r="J66" s="168">
        <f t="shared" si="19"/>
        <v>106006.32</v>
      </c>
      <c r="K66" s="168">
        <f t="shared" si="19"/>
        <v>33589.248</v>
      </c>
      <c r="L66" s="168">
        <f t="shared" si="19"/>
        <v>41942.879999999997</v>
      </c>
      <c r="M66" s="168">
        <f t="shared" si="19"/>
        <v>367476.47999999998</v>
      </c>
      <c r="N66" s="168">
        <f t="shared" si="19"/>
        <v>25213.439999999999</v>
      </c>
      <c r="O66" s="168">
        <f t="shared" si="19"/>
        <v>106813.72799999999</v>
      </c>
      <c r="P66" s="168">
        <f t="shared" si="19"/>
        <v>1478289.12</v>
      </c>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155"/>
      <c r="AY66" s="155"/>
      <c r="AZ66" s="155"/>
      <c r="BA66" s="77"/>
      <c r="BB66" s="77"/>
      <c r="BC66" s="77"/>
      <c r="BD66" s="77"/>
      <c r="BE66" s="77"/>
      <c r="BF66" s="77"/>
      <c r="BG66" s="77"/>
      <c r="BH66" s="77"/>
      <c r="BI66" s="77"/>
      <c r="BJ66" s="77"/>
      <c r="BK66" s="77"/>
      <c r="BL66" s="77"/>
      <c r="BM66" s="77"/>
      <c r="BN66" s="77"/>
      <c r="BO66" s="77"/>
      <c r="BP66" s="77"/>
      <c r="BQ66" s="77"/>
      <c r="BR66" s="77"/>
      <c r="BS66" s="77"/>
      <c r="BT66" s="77"/>
      <c r="BU66" s="77"/>
      <c r="BV66" s="77"/>
      <c r="BW66" s="77"/>
      <c r="BX66" s="77"/>
      <c r="BY66" s="77"/>
      <c r="BZ66" s="77"/>
      <c r="CA66" s="77"/>
      <c r="CB66" s="77"/>
      <c r="CC66" s="77"/>
      <c r="CD66" s="77"/>
      <c r="CE66" s="77"/>
      <c r="CF66" s="77"/>
      <c r="CG66" s="77"/>
      <c r="CH66" s="77"/>
      <c r="CI66" s="77"/>
      <c r="CJ66" s="77"/>
      <c r="CK66" s="77"/>
      <c r="CL66" s="77"/>
      <c r="CM66" s="77"/>
    </row>
    <row r="67" spans="1:91" ht="27" customHeight="1" x14ac:dyDescent="0.2">
      <c r="A67" s="28"/>
      <c r="B67" s="26">
        <v>29</v>
      </c>
      <c r="C67" s="111" t="s">
        <v>180</v>
      </c>
      <c r="D67" s="168">
        <f>D58*$D$46</f>
        <v>11510553.600000001</v>
      </c>
      <c r="E67" s="168">
        <f t="shared" ref="E67:P67" si="20">E58*$D$46</f>
        <v>2218844.1600000001</v>
      </c>
      <c r="F67" s="168">
        <f t="shared" si="20"/>
        <v>654888.95999999996</v>
      </c>
      <c r="G67" s="168">
        <f t="shared" si="20"/>
        <v>2304445.4399999999</v>
      </c>
      <c r="H67" s="168">
        <f t="shared" si="20"/>
        <v>87579.648000000001</v>
      </c>
      <c r="I67" s="168">
        <f t="shared" si="20"/>
        <v>38819.840000000004</v>
      </c>
      <c r="J67" s="168">
        <f t="shared" si="20"/>
        <v>121150.08000000002</v>
      </c>
      <c r="K67" s="168">
        <f t="shared" si="20"/>
        <v>38387.712</v>
      </c>
      <c r="L67" s="168">
        <f t="shared" si="20"/>
        <v>47934.720000000001</v>
      </c>
      <c r="M67" s="168">
        <f t="shared" si="20"/>
        <v>419973.12000000005</v>
      </c>
      <c r="N67" s="168">
        <f t="shared" si="20"/>
        <v>28815.360000000001</v>
      </c>
      <c r="O67" s="168">
        <f t="shared" si="20"/>
        <v>122072.83200000001</v>
      </c>
      <c r="P67" s="168">
        <f t="shared" si="20"/>
        <v>1689473.2800000003</v>
      </c>
      <c r="V67" s="28"/>
      <c r="W67" s="28"/>
      <c r="X67" s="28"/>
      <c r="Y67" s="28"/>
      <c r="Z67" s="28"/>
      <c r="AA67" s="28"/>
      <c r="AB67" s="28"/>
      <c r="AC67" s="28"/>
      <c r="AD67" s="28"/>
      <c r="AE67" s="28"/>
      <c r="AF67" s="28"/>
      <c r="AG67" s="28"/>
      <c r="AH67" s="28"/>
      <c r="AI67" s="28"/>
      <c r="AJ67" s="28"/>
      <c r="AK67" s="28"/>
      <c r="AL67" s="28"/>
      <c r="AM67" s="28"/>
      <c r="AN67" s="28"/>
      <c r="AO67" s="28"/>
      <c r="AP67" s="28"/>
      <c r="AQ67" s="28"/>
      <c r="AR67" s="28"/>
      <c r="AS67" s="28"/>
      <c r="AT67" s="28"/>
      <c r="AU67" s="28"/>
      <c r="AV67" s="28"/>
      <c r="AW67" s="28"/>
      <c r="AX67" s="155"/>
      <c r="AY67" s="155"/>
      <c r="AZ67" s="156"/>
      <c r="BA67" s="77"/>
      <c r="BB67" s="77"/>
      <c r="BC67" s="77"/>
      <c r="BD67" s="77"/>
      <c r="BE67" s="77"/>
      <c r="BF67" s="77"/>
      <c r="BG67" s="77"/>
      <c r="BH67" s="77"/>
      <c r="BI67" s="77"/>
      <c r="BJ67" s="77"/>
      <c r="BK67" s="77"/>
      <c r="BL67" s="77"/>
      <c r="BM67" s="77"/>
      <c r="BN67" s="77"/>
      <c r="BO67" s="77"/>
      <c r="BP67" s="77"/>
      <c r="BQ67" s="77"/>
      <c r="BR67" s="77"/>
      <c r="BS67" s="77"/>
      <c r="BT67" s="77"/>
      <c r="BU67" s="77"/>
      <c r="BV67" s="77"/>
      <c r="BW67" s="77"/>
      <c r="BX67" s="77"/>
      <c r="BY67" s="77"/>
      <c r="BZ67" s="77"/>
      <c r="CA67" s="77"/>
      <c r="CB67" s="77"/>
      <c r="CC67" s="77"/>
      <c r="CD67" s="77"/>
      <c r="CE67" s="77"/>
      <c r="CF67" s="77"/>
      <c r="CG67" s="77"/>
      <c r="CH67" s="77"/>
      <c r="CI67" s="77"/>
      <c r="CJ67" s="77"/>
      <c r="CK67" s="77"/>
      <c r="CL67" s="77"/>
      <c r="CM67" s="77"/>
    </row>
    <row r="68" spans="1:91" ht="27" customHeight="1" x14ac:dyDescent="0.2">
      <c r="A68" s="28"/>
      <c r="B68" s="26">
        <v>30</v>
      </c>
      <c r="C68" s="111" t="s">
        <v>179</v>
      </c>
      <c r="D68" s="168">
        <f>D58*$D$47</f>
        <v>3597048</v>
      </c>
      <c r="E68" s="168">
        <f t="shared" ref="E68:P68" si="21">E58*$D$47</f>
        <v>693388.80000000005</v>
      </c>
      <c r="F68" s="168">
        <f t="shared" si="21"/>
        <v>204652.79999999999</v>
      </c>
      <c r="G68" s="168">
        <f t="shared" si="21"/>
        <v>720139.2</v>
      </c>
      <c r="H68" s="168">
        <f t="shared" si="21"/>
        <v>27368.639999999999</v>
      </c>
      <c r="I68" s="168">
        <f t="shared" si="21"/>
        <v>12131.2</v>
      </c>
      <c r="J68" s="168">
        <f t="shared" si="21"/>
        <v>37859.4</v>
      </c>
      <c r="K68" s="168">
        <f t="shared" si="21"/>
        <v>11996.16</v>
      </c>
      <c r="L68" s="168">
        <f t="shared" si="21"/>
        <v>14979.6</v>
      </c>
      <c r="M68" s="168">
        <f t="shared" si="21"/>
        <v>131241.60000000001</v>
      </c>
      <c r="N68" s="168">
        <f t="shared" si="21"/>
        <v>9004.7999999999993</v>
      </c>
      <c r="O68" s="168">
        <f t="shared" si="21"/>
        <v>38147.760000000002</v>
      </c>
      <c r="P68" s="168">
        <f t="shared" si="21"/>
        <v>527960.4</v>
      </c>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155"/>
      <c r="AY68" s="155"/>
      <c r="AZ68" s="155"/>
      <c r="BA68" s="77"/>
      <c r="BB68" s="77"/>
      <c r="BC68" s="77"/>
      <c r="BD68" s="77"/>
      <c r="BE68" s="77"/>
      <c r="BF68" s="77"/>
      <c r="BG68" s="77"/>
      <c r="BH68" s="77"/>
      <c r="BI68" s="77"/>
      <c r="BJ68" s="77"/>
      <c r="BK68" s="77"/>
      <c r="BL68" s="77"/>
      <c r="BM68" s="77"/>
      <c r="BN68" s="77"/>
      <c r="BO68" s="77"/>
      <c r="BP68" s="77"/>
      <c r="BQ68" s="77"/>
      <c r="BR68" s="77"/>
      <c r="BS68" s="77"/>
      <c r="BT68" s="77"/>
      <c r="BU68" s="77"/>
      <c r="BV68" s="77"/>
      <c r="BW68" s="77"/>
      <c r="BX68" s="77"/>
      <c r="BY68" s="77"/>
      <c r="BZ68" s="77"/>
      <c r="CA68" s="77"/>
      <c r="CB68" s="77"/>
      <c r="CC68" s="77"/>
      <c r="CD68" s="77"/>
      <c r="CE68" s="77"/>
      <c r="CF68" s="77"/>
      <c r="CG68" s="77"/>
      <c r="CH68" s="77"/>
      <c r="CI68" s="77"/>
      <c r="CJ68" s="77"/>
      <c r="CK68" s="77"/>
      <c r="CL68" s="77"/>
      <c r="CM68" s="77"/>
    </row>
    <row r="69" spans="1:91" ht="27" customHeight="1" x14ac:dyDescent="0.2">
      <c r="A69" s="28"/>
      <c r="B69" s="74"/>
      <c r="C69" s="170"/>
      <c r="D69" s="161"/>
      <c r="E69" s="161"/>
      <c r="F69" s="161"/>
      <c r="H69" s="161"/>
      <c r="I69" s="161"/>
      <c r="J69" s="161"/>
      <c r="K69" s="161"/>
      <c r="L69" s="161"/>
      <c r="M69" s="161"/>
      <c r="N69" s="161"/>
      <c r="O69" s="161"/>
      <c r="P69" s="161"/>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155"/>
      <c r="AY69" s="155"/>
      <c r="AZ69" s="155"/>
      <c r="BA69" s="77"/>
      <c r="BB69" s="77"/>
      <c r="BC69" s="77"/>
      <c r="BD69" s="77"/>
      <c r="BE69" s="77"/>
      <c r="BF69" s="77"/>
      <c r="BG69" s="77"/>
      <c r="BH69" s="77"/>
      <c r="BI69" s="77"/>
      <c r="BJ69" s="77"/>
      <c r="BK69" s="77"/>
      <c r="BL69" s="77"/>
      <c r="BM69" s="77"/>
      <c r="BN69" s="77"/>
      <c r="BO69" s="77"/>
      <c r="BP69" s="77"/>
      <c r="BQ69" s="77"/>
      <c r="BR69" s="77"/>
      <c r="BS69" s="77"/>
      <c r="BT69" s="77"/>
      <c r="BU69" s="77"/>
      <c r="BV69" s="77"/>
      <c r="BW69" s="77"/>
      <c r="BX69" s="77"/>
      <c r="BY69" s="77"/>
      <c r="BZ69" s="77"/>
      <c r="CA69" s="77"/>
      <c r="CB69" s="77"/>
      <c r="CC69" s="77"/>
      <c r="CD69" s="77"/>
      <c r="CE69" s="77"/>
      <c r="CF69" s="77"/>
      <c r="CG69" s="77"/>
      <c r="CH69" s="77"/>
      <c r="CI69" s="77"/>
      <c r="CJ69" s="77"/>
      <c r="CK69" s="77"/>
      <c r="CL69" s="77"/>
      <c r="CM69" s="77"/>
    </row>
    <row r="70" spans="1:91" ht="27" customHeight="1" x14ac:dyDescent="0.2">
      <c r="B70" s="160"/>
      <c r="C70" s="169" t="s">
        <v>71</v>
      </c>
      <c r="D70" s="25" t="s">
        <v>192</v>
      </c>
      <c r="E70" s="25" t="s">
        <v>191</v>
      </c>
      <c r="F70" s="260" t="s">
        <v>331</v>
      </c>
      <c r="G70" s="25" t="s">
        <v>323</v>
      </c>
      <c r="H70" s="25" t="s">
        <v>190</v>
      </c>
      <c r="I70" s="25" t="s">
        <v>189</v>
      </c>
      <c r="J70" s="25" t="s">
        <v>188</v>
      </c>
      <c r="K70" s="25" t="s">
        <v>187</v>
      </c>
      <c r="L70" s="25" t="s">
        <v>186</v>
      </c>
      <c r="M70" s="25" t="s">
        <v>185</v>
      </c>
      <c r="N70" s="25" t="s">
        <v>184</v>
      </c>
      <c r="O70" s="25" t="s">
        <v>183</v>
      </c>
      <c r="P70" s="25" t="s">
        <v>346</v>
      </c>
      <c r="AZ70" s="155"/>
      <c r="BA70" s="77"/>
      <c r="BB70" s="77"/>
      <c r="BC70" s="77"/>
      <c r="BD70" s="77"/>
      <c r="BE70" s="77"/>
      <c r="BF70" s="77"/>
      <c r="BG70" s="77"/>
      <c r="BH70" s="77"/>
      <c r="BI70" s="77"/>
      <c r="BJ70" s="77"/>
      <c r="BK70" s="77"/>
      <c r="BL70" s="77"/>
      <c r="BM70" s="77"/>
      <c r="BN70" s="77"/>
      <c r="BO70" s="77"/>
      <c r="BP70" s="77"/>
      <c r="BQ70" s="77"/>
      <c r="BR70" s="77"/>
      <c r="BS70" s="77"/>
      <c r="BT70" s="77"/>
      <c r="BU70" s="77"/>
      <c r="BV70" s="77"/>
      <c r="BW70" s="77"/>
      <c r="BX70" s="77"/>
      <c r="BY70" s="77"/>
      <c r="BZ70" s="77"/>
      <c r="CA70" s="77"/>
      <c r="CB70" s="77"/>
      <c r="CC70" s="77"/>
      <c r="CD70" s="77"/>
      <c r="CE70" s="77"/>
      <c r="CF70" s="77"/>
      <c r="CG70" s="77"/>
      <c r="CH70" s="77"/>
      <c r="CI70" s="77"/>
      <c r="CJ70" s="77"/>
      <c r="CK70" s="77"/>
      <c r="CL70" s="77"/>
      <c r="CM70" s="77"/>
    </row>
    <row r="71" spans="1:91" ht="27" customHeight="1" x14ac:dyDescent="0.2">
      <c r="A71" s="155"/>
      <c r="B71" s="26">
        <v>31</v>
      </c>
      <c r="C71" s="111" t="s">
        <v>182</v>
      </c>
      <c r="D71" s="168">
        <f>D61*$D$46</f>
        <v>24172162.559999999</v>
      </c>
      <c r="E71" s="168">
        <f t="shared" ref="E71:P71" si="22">E61*$D$46</f>
        <v>4659572.7360000005</v>
      </c>
      <c r="F71" s="168">
        <f t="shared" si="22"/>
        <v>1375266.8160000001</v>
      </c>
      <c r="G71" s="168">
        <f t="shared" si="22"/>
        <v>4839335.4240000006</v>
      </c>
      <c r="H71" s="168">
        <f t="shared" si="22"/>
        <v>183917.26080000002</v>
      </c>
      <c r="I71" s="168">
        <f t="shared" si="22"/>
        <v>81521.664000000004</v>
      </c>
      <c r="J71" s="168">
        <f t="shared" si="22"/>
        <v>254415.16800000003</v>
      </c>
      <c r="K71" s="168">
        <f t="shared" si="22"/>
        <v>80614.195200000016</v>
      </c>
      <c r="L71" s="168">
        <f t="shared" si="22"/>
        <v>100662.912</v>
      </c>
      <c r="M71" s="168">
        <f t="shared" si="22"/>
        <v>881943.55200000003</v>
      </c>
      <c r="N71" s="168">
        <f t="shared" si="22"/>
        <v>60512.255999999994</v>
      </c>
      <c r="O71" s="168">
        <f t="shared" si="22"/>
        <v>256352.94719999997</v>
      </c>
      <c r="P71" s="168">
        <f t="shared" si="22"/>
        <v>3547893.8880000003</v>
      </c>
      <c r="Q71" s="155"/>
      <c r="R71" s="155"/>
      <c r="S71" s="155"/>
      <c r="T71" s="155"/>
      <c r="U71" s="155"/>
      <c r="V71" s="155"/>
      <c r="W71" s="155"/>
      <c r="X71" s="155"/>
      <c r="Y71" s="155"/>
      <c r="Z71" s="155"/>
      <c r="AA71" s="155"/>
      <c r="AB71" s="155"/>
      <c r="AC71" s="155"/>
      <c r="AD71" s="155"/>
      <c r="AE71" s="155"/>
      <c r="AF71" s="155"/>
      <c r="AG71" s="155"/>
      <c r="AH71" s="155"/>
      <c r="AI71" s="155"/>
      <c r="AJ71" s="155"/>
      <c r="AK71" s="155"/>
      <c r="AL71" s="155"/>
      <c r="AM71" s="155"/>
      <c r="AN71" s="155"/>
      <c r="AO71" s="155"/>
      <c r="AP71" s="155"/>
      <c r="AQ71" s="155"/>
      <c r="AR71" s="155"/>
      <c r="AS71" s="155"/>
      <c r="AT71" s="155"/>
      <c r="AU71" s="155"/>
      <c r="AV71" s="155"/>
      <c r="AW71" s="155"/>
      <c r="AX71" s="155"/>
      <c r="AY71" s="155"/>
      <c r="AZ71" s="155"/>
      <c r="BA71" s="77"/>
      <c r="BB71" s="77"/>
      <c r="BC71" s="77"/>
      <c r="BD71" s="77"/>
      <c r="BE71" s="77"/>
      <c r="BF71" s="77"/>
      <c r="BG71" s="77"/>
      <c r="BH71" s="77"/>
      <c r="BI71" s="77"/>
      <c r="BJ71" s="77"/>
      <c r="BK71" s="77"/>
      <c r="BL71" s="77"/>
      <c r="BM71" s="77"/>
      <c r="BN71" s="77"/>
      <c r="BO71" s="77"/>
      <c r="BP71" s="77"/>
      <c r="BQ71" s="77"/>
      <c r="BR71" s="77"/>
      <c r="BS71" s="77"/>
      <c r="BT71" s="77"/>
      <c r="BU71" s="77"/>
      <c r="BV71" s="77"/>
      <c r="BW71" s="77"/>
      <c r="BX71" s="77"/>
      <c r="BY71" s="77"/>
      <c r="BZ71" s="77"/>
      <c r="CA71" s="77"/>
      <c r="CB71" s="77"/>
      <c r="CC71" s="77"/>
      <c r="CD71" s="77"/>
      <c r="CE71" s="77"/>
      <c r="CF71" s="77"/>
      <c r="CG71" s="77"/>
      <c r="CH71" s="77"/>
      <c r="CI71" s="77"/>
      <c r="CJ71" s="77"/>
      <c r="CK71" s="77"/>
      <c r="CL71" s="77"/>
      <c r="CM71" s="77"/>
    </row>
    <row r="72" spans="1:91" ht="27" customHeight="1" x14ac:dyDescent="0.2">
      <c r="A72" s="155"/>
      <c r="B72" s="26">
        <v>32</v>
      </c>
      <c r="C72" s="111" t="s">
        <v>181</v>
      </c>
      <c r="D72" s="168">
        <f>D61*$D$47</f>
        <v>7553800.7999999989</v>
      </c>
      <c r="E72" s="168">
        <f t="shared" ref="E72:P72" si="23">E61*$D$47</f>
        <v>1456116.48</v>
      </c>
      <c r="F72" s="168">
        <f t="shared" si="23"/>
        <v>429770.88</v>
      </c>
      <c r="G72" s="168">
        <f t="shared" si="23"/>
        <v>1512292.32</v>
      </c>
      <c r="H72" s="168">
        <f t="shared" si="23"/>
        <v>57474.144</v>
      </c>
      <c r="I72" s="168">
        <f t="shared" si="23"/>
        <v>25475.52</v>
      </c>
      <c r="J72" s="168">
        <f t="shared" si="23"/>
        <v>79504.740000000005</v>
      </c>
      <c r="K72" s="168">
        <f t="shared" si="23"/>
        <v>25191.936000000002</v>
      </c>
      <c r="L72" s="168">
        <f t="shared" si="23"/>
        <v>31457.159999999996</v>
      </c>
      <c r="M72" s="168">
        <f t="shared" si="23"/>
        <v>275607.36</v>
      </c>
      <c r="N72" s="168">
        <f t="shared" si="23"/>
        <v>18910.079999999998</v>
      </c>
      <c r="O72" s="168">
        <f t="shared" si="23"/>
        <v>80110.295999999988</v>
      </c>
      <c r="P72" s="168">
        <f t="shared" si="23"/>
        <v>1108716.8400000001</v>
      </c>
      <c r="Q72" s="155"/>
      <c r="R72" s="155"/>
      <c r="S72" s="155"/>
      <c r="T72" s="155"/>
      <c r="U72" s="155"/>
      <c r="V72" s="155"/>
      <c r="W72" s="155"/>
      <c r="X72" s="155"/>
      <c r="Y72" s="155"/>
      <c r="Z72" s="155"/>
      <c r="AA72" s="155"/>
      <c r="AB72" s="155"/>
      <c r="AC72" s="155"/>
      <c r="AD72" s="155"/>
      <c r="AE72" s="155"/>
      <c r="AF72" s="155"/>
      <c r="AG72" s="155"/>
      <c r="AH72" s="155"/>
      <c r="AI72" s="155"/>
      <c r="AJ72" s="155"/>
      <c r="AK72" s="155"/>
      <c r="AL72" s="155"/>
      <c r="AM72" s="155"/>
      <c r="AN72" s="155"/>
      <c r="AO72" s="155"/>
      <c r="AP72" s="155"/>
      <c r="AQ72" s="155"/>
      <c r="AR72" s="155"/>
      <c r="AS72" s="155"/>
      <c r="AT72" s="155"/>
      <c r="AU72" s="155"/>
      <c r="AV72" s="155"/>
      <c r="AW72" s="155"/>
      <c r="AX72" s="155"/>
      <c r="AY72" s="155"/>
      <c r="AZ72" s="155"/>
      <c r="BA72" s="77"/>
      <c r="BB72" s="77"/>
      <c r="BC72" s="77"/>
      <c r="BD72" s="77"/>
      <c r="BE72" s="77"/>
      <c r="BF72" s="77"/>
      <c r="BG72" s="77"/>
      <c r="BH72" s="77"/>
      <c r="BI72" s="77"/>
      <c r="BJ72" s="77"/>
      <c r="BK72" s="77"/>
      <c r="BL72" s="77"/>
      <c r="BM72" s="77"/>
      <c r="BN72" s="77"/>
      <c r="BO72" s="77"/>
      <c r="BP72" s="77"/>
      <c r="BQ72" s="77"/>
      <c r="BR72" s="77"/>
      <c r="BS72" s="77"/>
      <c r="BT72" s="77"/>
      <c r="BU72" s="77"/>
      <c r="BV72" s="77"/>
      <c r="BW72" s="77"/>
      <c r="BX72" s="77"/>
      <c r="BY72" s="77"/>
      <c r="BZ72" s="77"/>
      <c r="CA72" s="77"/>
      <c r="CB72" s="77"/>
      <c r="CC72" s="77"/>
      <c r="CD72" s="77"/>
      <c r="CE72" s="77"/>
      <c r="CF72" s="77"/>
      <c r="CG72" s="77"/>
      <c r="CH72" s="77"/>
      <c r="CI72" s="77"/>
      <c r="CJ72" s="77"/>
      <c r="CK72" s="77"/>
      <c r="CL72" s="77"/>
      <c r="CM72" s="77"/>
    </row>
    <row r="73" spans="1:91" ht="27" customHeight="1" x14ac:dyDescent="0.2">
      <c r="A73" s="28"/>
      <c r="B73" s="26">
        <v>33</v>
      </c>
      <c r="C73" s="111" t="s">
        <v>180</v>
      </c>
      <c r="D73" s="168">
        <f>D60*$D$46</f>
        <v>8632915.2000000011</v>
      </c>
      <c r="E73" s="168">
        <f t="shared" ref="E73:P73" si="24">E60*$D$46</f>
        <v>1664133.1200000001</v>
      </c>
      <c r="F73" s="168">
        <f t="shared" si="24"/>
        <v>491166.71999999997</v>
      </c>
      <c r="G73" s="168">
        <f t="shared" si="24"/>
        <v>1728334.0799999998</v>
      </c>
      <c r="H73" s="168">
        <f t="shared" si="24"/>
        <v>65684.736000000004</v>
      </c>
      <c r="I73" s="168">
        <f t="shared" si="24"/>
        <v>29114.880000000005</v>
      </c>
      <c r="J73" s="168">
        <f t="shared" si="24"/>
        <v>90862.560000000012</v>
      </c>
      <c r="K73" s="168">
        <f t="shared" si="24"/>
        <v>28790.784</v>
      </c>
      <c r="L73" s="168">
        <f t="shared" si="24"/>
        <v>35951.040000000001</v>
      </c>
      <c r="M73" s="168">
        <f t="shared" si="24"/>
        <v>314979.84000000008</v>
      </c>
      <c r="N73" s="168">
        <f t="shared" si="24"/>
        <v>21611.52</v>
      </c>
      <c r="O73" s="168">
        <f t="shared" si="24"/>
        <v>91554.624000000011</v>
      </c>
      <c r="P73" s="168">
        <f t="shared" si="24"/>
        <v>1267104.9600000002</v>
      </c>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155"/>
      <c r="AY73" s="155"/>
      <c r="AZ73" s="156"/>
      <c r="BA73" s="77"/>
      <c r="BB73" s="77"/>
      <c r="BC73" s="77"/>
      <c r="BD73" s="77"/>
      <c r="BE73" s="77"/>
      <c r="BF73" s="77"/>
      <c r="BG73" s="77"/>
      <c r="BH73" s="77"/>
      <c r="BI73" s="77"/>
      <c r="BJ73" s="77"/>
      <c r="BK73" s="77"/>
      <c r="BL73" s="77"/>
      <c r="BM73" s="77"/>
      <c r="BN73" s="77"/>
      <c r="BO73" s="77"/>
      <c r="BP73" s="77"/>
      <c r="BQ73" s="77"/>
      <c r="BR73" s="77"/>
      <c r="BS73" s="77"/>
      <c r="BT73" s="77"/>
      <c r="BU73" s="77"/>
      <c r="BV73" s="77"/>
      <c r="BW73" s="77"/>
      <c r="BX73" s="77"/>
      <c r="BY73" s="77"/>
      <c r="BZ73" s="77"/>
      <c r="CA73" s="77"/>
      <c r="CB73" s="77"/>
      <c r="CC73" s="77"/>
      <c r="CD73" s="77"/>
      <c r="CE73" s="77"/>
      <c r="CF73" s="77"/>
      <c r="CG73" s="77"/>
      <c r="CH73" s="77"/>
      <c r="CI73" s="77"/>
      <c r="CJ73" s="77"/>
      <c r="CK73" s="77"/>
      <c r="CL73" s="77"/>
      <c r="CM73" s="77"/>
    </row>
    <row r="74" spans="1:91" ht="27" customHeight="1" x14ac:dyDescent="0.2">
      <c r="A74" s="28"/>
      <c r="B74" s="26">
        <v>34</v>
      </c>
      <c r="C74" s="111" t="s">
        <v>179</v>
      </c>
      <c r="D74" s="168">
        <f>D60*$D$47</f>
        <v>2697786</v>
      </c>
      <c r="E74" s="168">
        <f t="shared" ref="E74:P74" si="25">E60*$D$47</f>
        <v>520041.60000000003</v>
      </c>
      <c r="F74" s="168">
        <f t="shared" si="25"/>
        <v>153489.59999999998</v>
      </c>
      <c r="G74" s="168">
        <f t="shared" si="25"/>
        <v>540104.39999999991</v>
      </c>
      <c r="H74" s="168">
        <f t="shared" si="25"/>
        <v>20526.48</v>
      </c>
      <c r="I74" s="168">
        <f t="shared" si="25"/>
        <v>9098.4000000000015</v>
      </c>
      <c r="J74" s="168">
        <f t="shared" si="25"/>
        <v>28394.550000000003</v>
      </c>
      <c r="K74" s="168">
        <f t="shared" si="25"/>
        <v>8997.119999999999</v>
      </c>
      <c r="L74" s="168">
        <f t="shared" si="25"/>
        <v>11234.7</v>
      </c>
      <c r="M74" s="168">
        <f t="shared" si="25"/>
        <v>98431.200000000012</v>
      </c>
      <c r="N74" s="168">
        <f t="shared" si="25"/>
        <v>6753.5999999999995</v>
      </c>
      <c r="O74" s="168">
        <f t="shared" si="25"/>
        <v>28610.82</v>
      </c>
      <c r="P74" s="168">
        <f t="shared" si="25"/>
        <v>395970.30000000005</v>
      </c>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155"/>
      <c r="AY74" s="155"/>
      <c r="AZ74" s="155"/>
      <c r="BA74" s="77"/>
      <c r="BB74" s="77"/>
      <c r="BC74" s="77"/>
      <c r="BD74" s="77"/>
      <c r="BE74" s="77"/>
      <c r="BF74" s="77"/>
      <c r="BG74" s="77"/>
      <c r="BH74" s="77"/>
      <c r="BI74" s="77"/>
      <c r="BJ74" s="77"/>
      <c r="BK74" s="77"/>
      <c r="BL74" s="77"/>
      <c r="BM74" s="77"/>
      <c r="BN74" s="77"/>
      <c r="BO74" s="77"/>
      <c r="BP74" s="77"/>
      <c r="BQ74" s="77"/>
      <c r="BR74" s="77"/>
      <c r="BS74" s="77"/>
      <c r="BT74" s="77"/>
      <c r="BU74" s="77"/>
      <c r="BV74" s="77"/>
      <c r="BW74" s="77"/>
      <c r="BX74" s="77"/>
      <c r="BY74" s="77"/>
      <c r="BZ74" s="77"/>
      <c r="CA74" s="77"/>
      <c r="CB74" s="77"/>
      <c r="CC74" s="77"/>
      <c r="CD74" s="77"/>
      <c r="CE74" s="77"/>
      <c r="CF74" s="77"/>
      <c r="CG74" s="77"/>
      <c r="CH74" s="77"/>
      <c r="CI74" s="77"/>
      <c r="CJ74" s="77"/>
      <c r="CK74" s="77"/>
      <c r="CL74" s="77"/>
      <c r="CM74" s="77"/>
    </row>
    <row r="75" spans="1:91" ht="27" customHeight="1" x14ac:dyDescent="0.2">
      <c r="A75" s="28"/>
      <c r="B75" s="74"/>
      <c r="C75" s="170"/>
      <c r="D75" s="161"/>
      <c r="E75" s="161"/>
      <c r="F75" s="161"/>
      <c r="G75" s="161"/>
      <c r="H75" s="161"/>
      <c r="I75" s="161"/>
      <c r="J75" s="161"/>
      <c r="K75" s="161"/>
      <c r="L75" s="161"/>
      <c r="M75" s="161"/>
      <c r="N75" s="161"/>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155"/>
      <c r="AY75" s="155"/>
      <c r="AZ75" s="155"/>
      <c r="BA75" s="77"/>
      <c r="BB75" s="77"/>
      <c r="BC75" s="77"/>
      <c r="BD75" s="77"/>
      <c r="BE75" s="77"/>
      <c r="BF75" s="77"/>
      <c r="BG75" s="77"/>
      <c r="BH75" s="77"/>
      <c r="BI75" s="77"/>
      <c r="BJ75" s="77"/>
      <c r="BK75" s="77"/>
      <c r="BL75" s="77"/>
      <c r="BM75" s="77"/>
      <c r="BN75" s="77"/>
      <c r="BO75" s="77"/>
      <c r="BP75" s="77"/>
      <c r="BQ75" s="77"/>
      <c r="BR75" s="77"/>
      <c r="BS75" s="77"/>
      <c r="BT75" s="77"/>
      <c r="BU75" s="77"/>
      <c r="BV75" s="77"/>
      <c r="BW75" s="77"/>
      <c r="BX75" s="77"/>
      <c r="BY75" s="77"/>
      <c r="BZ75" s="77"/>
      <c r="CA75" s="77"/>
      <c r="CB75" s="77"/>
      <c r="CC75" s="77"/>
      <c r="CD75" s="77"/>
      <c r="CE75" s="77"/>
      <c r="CF75" s="77"/>
      <c r="CG75" s="77"/>
      <c r="CH75" s="77"/>
      <c r="CI75" s="77"/>
      <c r="CJ75" s="77"/>
      <c r="CK75" s="77"/>
      <c r="CL75" s="77"/>
      <c r="CM75" s="77"/>
    </row>
    <row r="76" spans="1:91" ht="27" customHeight="1" x14ac:dyDescent="0.2">
      <c r="A76" s="28"/>
      <c r="B76" s="74"/>
      <c r="C76" s="162" t="s">
        <v>178</v>
      </c>
      <c r="D76" s="161"/>
      <c r="E76" s="161"/>
      <c r="F76" s="161"/>
      <c r="G76" s="161"/>
      <c r="H76" s="161"/>
      <c r="I76" s="161"/>
      <c r="J76" s="161"/>
      <c r="K76" s="161"/>
      <c r="L76" s="161"/>
      <c r="M76" s="161"/>
      <c r="N76" s="161"/>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155"/>
      <c r="AY76" s="155"/>
      <c r="AZ76" s="155"/>
      <c r="BA76" s="77"/>
      <c r="BB76" s="77"/>
      <c r="BC76" s="77"/>
      <c r="BD76" s="77"/>
      <c r="BE76" s="77"/>
      <c r="BF76" s="77"/>
      <c r="BG76" s="77"/>
      <c r="BH76" s="77"/>
      <c r="BI76" s="77"/>
      <c r="BJ76" s="77"/>
      <c r="BK76" s="77"/>
      <c r="BL76" s="77"/>
      <c r="BM76" s="77"/>
      <c r="BN76" s="77"/>
      <c r="BO76" s="77"/>
      <c r="BP76" s="77"/>
      <c r="BQ76" s="77"/>
      <c r="BR76" s="77"/>
      <c r="BS76" s="77"/>
      <c r="BT76" s="77"/>
      <c r="BU76" s="77"/>
      <c r="BV76" s="77"/>
      <c r="BW76" s="77"/>
      <c r="BX76" s="77"/>
      <c r="BY76" s="77"/>
      <c r="BZ76" s="77"/>
      <c r="CA76" s="77"/>
      <c r="CB76" s="77"/>
      <c r="CC76" s="77"/>
      <c r="CD76" s="77"/>
      <c r="CE76" s="77"/>
      <c r="CF76" s="77"/>
      <c r="CG76" s="77"/>
      <c r="CH76" s="77"/>
      <c r="CI76" s="77"/>
      <c r="CJ76" s="77"/>
      <c r="CK76" s="77"/>
      <c r="CL76" s="77"/>
      <c r="CM76" s="77"/>
    </row>
    <row r="77" spans="1:91" ht="27" customHeight="1" x14ac:dyDescent="0.2">
      <c r="A77" s="28"/>
      <c r="B77" s="160"/>
      <c r="C77" s="158"/>
      <c r="D77" s="159" t="s">
        <v>154</v>
      </c>
      <c r="E77" s="159" t="s">
        <v>153</v>
      </c>
      <c r="F77" s="159" t="s">
        <v>152</v>
      </c>
      <c r="G77" s="159" t="s">
        <v>151</v>
      </c>
      <c r="H77" s="161"/>
      <c r="I77" s="161"/>
      <c r="J77" s="161"/>
      <c r="K77" s="161"/>
      <c r="L77" s="161"/>
      <c r="M77" s="161"/>
      <c r="N77" s="161"/>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155"/>
      <c r="AY77" s="155"/>
      <c r="AZ77" s="155"/>
      <c r="BA77" s="77"/>
      <c r="BB77" s="77"/>
      <c r="BC77" s="77"/>
      <c r="BD77" s="77"/>
      <c r="BE77" s="77"/>
      <c r="BF77" s="77"/>
      <c r="BG77" s="77"/>
      <c r="BH77" s="77"/>
      <c r="BI77" s="77"/>
      <c r="BJ77" s="77"/>
      <c r="BK77" s="77"/>
      <c r="BL77" s="77"/>
      <c r="BM77" s="77"/>
      <c r="BN77" s="77"/>
      <c r="BO77" s="77"/>
      <c r="BP77" s="77"/>
      <c r="BQ77" s="77"/>
      <c r="BR77" s="77"/>
      <c r="BS77" s="77"/>
      <c r="BT77" s="77"/>
      <c r="BU77" s="77"/>
      <c r="BV77" s="77"/>
      <c r="BW77" s="77"/>
      <c r="BX77" s="77"/>
      <c r="BY77" s="77"/>
      <c r="BZ77" s="77"/>
      <c r="CA77" s="77"/>
      <c r="CB77" s="77"/>
      <c r="CC77" s="77"/>
      <c r="CD77" s="77"/>
      <c r="CE77" s="77"/>
      <c r="CF77" s="77"/>
      <c r="CG77" s="77"/>
      <c r="CH77" s="77"/>
      <c r="CI77" s="77"/>
      <c r="CJ77" s="77"/>
      <c r="CK77" s="77"/>
      <c r="CL77" s="77"/>
      <c r="CM77" s="77"/>
    </row>
    <row r="78" spans="1:91" ht="27" customHeight="1" x14ac:dyDescent="0.2">
      <c r="A78" s="28"/>
      <c r="B78" s="26">
        <v>35</v>
      </c>
      <c r="C78" s="163" t="s">
        <v>177</v>
      </c>
      <c r="D78" s="157">
        <f>D65</f>
        <v>32229550.079999998</v>
      </c>
      <c r="E78" s="157">
        <f>D66</f>
        <v>10071734.399999999</v>
      </c>
      <c r="F78" s="157">
        <f>D71</f>
        <v>24172162.559999999</v>
      </c>
      <c r="G78" s="157">
        <f>D72</f>
        <v>7553800.7999999989</v>
      </c>
      <c r="H78" s="161"/>
      <c r="I78" s="161"/>
      <c r="J78" s="161"/>
      <c r="K78" s="161"/>
      <c r="L78" s="161"/>
      <c r="M78" s="161"/>
      <c r="N78" s="161"/>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155"/>
      <c r="AY78" s="155"/>
      <c r="AZ78" s="155"/>
      <c r="BA78" s="77"/>
      <c r="BB78" s="77"/>
      <c r="BC78" s="77"/>
      <c r="BD78" s="77"/>
      <c r="BE78" s="77"/>
      <c r="BF78" s="77"/>
      <c r="BG78" s="77"/>
      <c r="BH78" s="77"/>
      <c r="BI78" s="77"/>
      <c r="BJ78" s="77"/>
      <c r="BK78" s="77"/>
      <c r="BL78" s="77"/>
      <c r="BM78" s="77"/>
      <c r="BN78" s="77"/>
      <c r="BO78" s="77"/>
      <c r="BP78" s="77"/>
      <c r="BQ78" s="77"/>
      <c r="BR78" s="77"/>
      <c r="BS78" s="77"/>
      <c r="BT78" s="77"/>
      <c r="BU78" s="77"/>
      <c r="BV78" s="77"/>
      <c r="BW78" s="77"/>
      <c r="BX78" s="77"/>
      <c r="BY78" s="77"/>
      <c r="BZ78" s="77"/>
      <c r="CA78" s="77"/>
      <c r="CB78" s="77"/>
      <c r="CC78" s="77"/>
      <c r="CD78" s="77"/>
      <c r="CE78" s="77"/>
      <c r="CF78" s="77"/>
      <c r="CG78" s="77"/>
      <c r="CH78" s="77"/>
      <c r="CI78" s="77"/>
      <c r="CJ78" s="77"/>
      <c r="CK78" s="77"/>
      <c r="CL78" s="77"/>
      <c r="CM78" s="77"/>
    </row>
    <row r="79" spans="1:91" ht="27" customHeight="1" x14ac:dyDescent="0.2">
      <c r="A79" s="28"/>
      <c r="B79" s="26">
        <v>36</v>
      </c>
      <c r="C79" s="158" t="s">
        <v>176</v>
      </c>
      <c r="D79" s="157">
        <f>D67</f>
        <v>11510553.600000001</v>
      </c>
      <c r="E79" s="157">
        <f>D68</f>
        <v>3597048</v>
      </c>
      <c r="F79" s="157">
        <f>D73</f>
        <v>8632915.2000000011</v>
      </c>
      <c r="G79" s="157">
        <f>D74</f>
        <v>2697786</v>
      </c>
      <c r="H79" s="161"/>
      <c r="I79" s="161"/>
      <c r="J79" s="161"/>
      <c r="K79" s="161"/>
      <c r="L79" s="161"/>
      <c r="M79" s="161"/>
      <c r="N79" s="161"/>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155"/>
      <c r="AY79" s="155"/>
      <c r="AZ79" s="155"/>
      <c r="BA79" s="77"/>
      <c r="BB79" s="77"/>
      <c r="BC79" s="77"/>
      <c r="BD79" s="77"/>
      <c r="BE79" s="77"/>
      <c r="BF79" s="77"/>
      <c r="BG79" s="77"/>
      <c r="BH79" s="77"/>
      <c r="BI79" s="77"/>
      <c r="BJ79" s="77"/>
      <c r="BK79" s="77"/>
      <c r="BL79" s="77"/>
      <c r="BM79" s="77"/>
      <c r="BN79" s="77"/>
      <c r="BO79" s="77"/>
      <c r="BP79" s="77"/>
      <c r="BQ79" s="77"/>
      <c r="BR79" s="77"/>
      <c r="BS79" s="77"/>
      <c r="BT79" s="77"/>
      <c r="BU79" s="77"/>
      <c r="BV79" s="77"/>
      <c r="BW79" s="77"/>
      <c r="BX79" s="77"/>
      <c r="BY79" s="77"/>
      <c r="BZ79" s="77"/>
      <c r="CA79" s="77"/>
      <c r="CB79" s="77"/>
      <c r="CC79" s="77"/>
      <c r="CD79" s="77"/>
      <c r="CE79" s="77"/>
      <c r="CF79" s="77"/>
      <c r="CG79" s="77"/>
      <c r="CH79" s="77"/>
      <c r="CI79" s="77"/>
      <c r="CJ79" s="77"/>
      <c r="CK79" s="77"/>
      <c r="CL79" s="77"/>
      <c r="CM79" s="77"/>
    </row>
    <row r="80" spans="1:91" ht="27" customHeight="1" x14ac:dyDescent="0.2">
      <c r="A80" s="28"/>
      <c r="B80" s="26">
        <v>37</v>
      </c>
      <c r="C80" s="158" t="s">
        <v>172</v>
      </c>
      <c r="D80" s="157">
        <f>E65</f>
        <v>6212763.648</v>
      </c>
      <c r="E80" s="157">
        <f>E66</f>
        <v>1941488.6399999999</v>
      </c>
      <c r="F80" s="157">
        <f>E71</f>
        <v>4659572.7360000005</v>
      </c>
      <c r="G80" s="157">
        <f>E72</f>
        <v>1456116.48</v>
      </c>
      <c r="H80" s="161"/>
      <c r="I80" s="161"/>
      <c r="J80" s="161"/>
      <c r="K80" s="161"/>
      <c r="L80" s="161"/>
      <c r="M80" s="161"/>
      <c r="N80" s="161"/>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155"/>
      <c r="AY80" s="155"/>
      <c r="AZ80" s="155"/>
      <c r="BA80" s="77"/>
      <c r="BB80" s="77"/>
      <c r="BC80" s="77"/>
      <c r="BD80" s="77"/>
      <c r="BE80" s="77"/>
      <c r="BF80" s="77"/>
      <c r="BG80" s="77"/>
      <c r="BH80" s="77"/>
      <c r="BI80" s="77"/>
      <c r="BJ80" s="77"/>
      <c r="BK80" s="77"/>
      <c r="BL80" s="77"/>
      <c r="BM80" s="77"/>
      <c r="BN80" s="77"/>
      <c r="BO80" s="77"/>
      <c r="BP80" s="77"/>
      <c r="BQ80" s="77"/>
      <c r="BR80" s="77"/>
      <c r="BS80" s="77"/>
      <c r="BT80" s="77"/>
      <c r="BU80" s="77"/>
      <c r="BV80" s="77"/>
      <c r="BW80" s="77"/>
      <c r="BX80" s="77"/>
      <c r="BY80" s="77"/>
      <c r="BZ80" s="77"/>
      <c r="CA80" s="77"/>
      <c r="CB80" s="77"/>
      <c r="CC80" s="77"/>
      <c r="CD80" s="77"/>
      <c r="CE80" s="77"/>
      <c r="CF80" s="77"/>
      <c r="CG80" s="77"/>
      <c r="CH80" s="77"/>
      <c r="CI80" s="77"/>
      <c r="CJ80" s="77"/>
      <c r="CK80" s="77"/>
      <c r="CL80" s="77"/>
      <c r="CM80" s="77"/>
    </row>
    <row r="81" spans="1:91" ht="27" customHeight="1" x14ac:dyDescent="0.2">
      <c r="A81" s="28"/>
      <c r="B81" s="26">
        <v>38</v>
      </c>
      <c r="C81" s="158" t="s">
        <v>171</v>
      </c>
      <c r="D81" s="157">
        <f>E67</f>
        <v>2218844.1600000001</v>
      </c>
      <c r="E81" s="157">
        <f>E68</f>
        <v>693388.80000000005</v>
      </c>
      <c r="F81" s="157">
        <f>E73</f>
        <v>1664133.1200000001</v>
      </c>
      <c r="G81" s="157">
        <f>E74</f>
        <v>520041.60000000003</v>
      </c>
      <c r="H81" s="161"/>
      <c r="I81" s="161"/>
      <c r="J81" s="161"/>
      <c r="K81" s="161"/>
      <c r="L81" s="161"/>
      <c r="M81" s="161"/>
      <c r="N81" s="161"/>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155"/>
      <c r="AY81" s="155"/>
      <c r="AZ81" s="155"/>
      <c r="BA81" s="77"/>
      <c r="BB81" s="77"/>
      <c r="BC81" s="77"/>
      <c r="BD81" s="77"/>
      <c r="BE81" s="77"/>
      <c r="BF81" s="77"/>
      <c r="BG81" s="77"/>
      <c r="BH81" s="77"/>
      <c r="BI81" s="77"/>
      <c r="BJ81" s="77"/>
      <c r="BK81" s="77"/>
      <c r="BL81" s="77"/>
      <c r="BM81" s="77"/>
      <c r="BN81" s="77"/>
      <c r="BO81" s="77"/>
      <c r="BP81" s="77"/>
      <c r="BQ81" s="77"/>
      <c r="BR81" s="77"/>
      <c r="BS81" s="77"/>
      <c r="BT81" s="77"/>
      <c r="BU81" s="77"/>
      <c r="BV81" s="77"/>
      <c r="BW81" s="77"/>
      <c r="BX81" s="77"/>
      <c r="BY81" s="77"/>
      <c r="BZ81" s="77"/>
      <c r="CA81" s="77"/>
      <c r="CB81" s="77"/>
      <c r="CC81" s="77"/>
      <c r="CD81" s="77"/>
      <c r="CE81" s="77"/>
      <c r="CF81" s="77"/>
      <c r="CG81" s="77"/>
      <c r="CH81" s="77"/>
      <c r="CI81" s="77"/>
      <c r="CJ81" s="77"/>
      <c r="CK81" s="77"/>
      <c r="CL81" s="77"/>
      <c r="CM81" s="77"/>
    </row>
    <row r="82" spans="1:91" ht="27" customHeight="1" x14ac:dyDescent="0.2">
      <c r="A82" s="28"/>
      <c r="B82" s="26">
        <v>39</v>
      </c>
      <c r="C82" s="158" t="s">
        <v>170</v>
      </c>
      <c r="D82" s="157">
        <f>F65</f>
        <v>1833689.088</v>
      </c>
      <c r="E82" s="157">
        <f>F66</f>
        <v>573027.83999999997</v>
      </c>
      <c r="F82" s="157">
        <f>F71</f>
        <v>1375266.8160000001</v>
      </c>
      <c r="G82" s="157">
        <f>F72</f>
        <v>429770.88</v>
      </c>
      <c r="H82" s="161"/>
      <c r="I82" s="161"/>
      <c r="J82" s="161"/>
      <c r="K82" s="161"/>
      <c r="L82" s="161"/>
      <c r="M82" s="161"/>
      <c r="N82" s="161"/>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155"/>
      <c r="AY82" s="155"/>
      <c r="AZ82" s="155"/>
      <c r="BA82" s="77"/>
      <c r="BB82" s="77"/>
      <c r="BC82" s="77"/>
      <c r="BD82" s="77"/>
      <c r="BE82" s="77"/>
      <c r="BF82" s="77"/>
      <c r="BG82" s="77"/>
      <c r="BH82" s="77"/>
      <c r="BI82" s="77"/>
      <c r="BJ82" s="77"/>
      <c r="BK82" s="77"/>
      <c r="BL82" s="77"/>
      <c r="BM82" s="77"/>
      <c r="BN82" s="77"/>
      <c r="BO82" s="77"/>
      <c r="BP82" s="77"/>
      <c r="BQ82" s="77"/>
      <c r="BR82" s="77"/>
      <c r="BS82" s="77"/>
      <c r="BT82" s="77"/>
      <c r="BU82" s="77"/>
      <c r="BV82" s="77"/>
      <c r="BW82" s="77"/>
      <c r="BX82" s="77"/>
      <c r="BY82" s="77"/>
      <c r="BZ82" s="77"/>
      <c r="CA82" s="77"/>
      <c r="CB82" s="77"/>
      <c r="CC82" s="77"/>
      <c r="CD82" s="77"/>
      <c r="CE82" s="77"/>
      <c r="CF82" s="77"/>
      <c r="CG82" s="77"/>
      <c r="CH82" s="77"/>
      <c r="CI82" s="77"/>
      <c r="CJ82" s="77"/>
      <c r="CK82" s="77"/>
      <c r="CL82" s="77"/>
      <c r="CM82" s="77"/>
    </row>
    <row r="83" spans="1:91" ht="27" customHeight="1" x14ac:dyDescent="0.2">
      <c r="A83" s="28"/>
      <c r="B83" s="26">
        <v>40</v>
      </c>
      <c r="C83" s="158" t="s">
        <v>169</v>
      </c>
      <c r="D83" s="157">
        <f>F67</f>
        <v>654888.95999999996</v>
      </c>
      <c r="E83" s="157">
        <f>F68</f>
        <v>204652.79999999999</v>
      </c>
      <c r="F83" s="157">
        <f>F73</f>
        <v>491166.71999999997</v>
      </c>
      <c r="G83" s="157">
        <f>F74</f>
        <v>153489.59999999998</v>
      </c>
      <c r="H83" s="161"/>
      <c r="I83" s="161"/>
      <c r="J83" s="161"/>
      <c r="K83" s="161"/>
      <c r="L83" s="161"/>
      <c r="M83" s="161"/>
      <c r="N83" s="161"/>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155"/>
      <c r="AY83" s="155"/>
      <c r="AZ83" s="155"/>
      <c r="BA83" s="77"/>
      <c r="BB83" s="77"/>
      <c r="BC83" s="77"/>
      <c r="BD83" s="77"/>
      <c r="BE83" s="77"/>
      <c r="BF83" s="77"/>
      <c r="BG83" s="77"/>
      <c r="BH83" s="77"/>
      <c r="BI83" s="77"/>
      <c r="BJ83" s="77"/>
      <c r="BK83" s="77"/>
      <c r="BL83" s="77"/>
      <c r="BM83" s="77"/>
      <c r="BN83" s="77"/>
      <c r="BO83" s="77"/>
      <c r="BP83" s="77"/>
      <c r="BQ83" s="77"/>
      <c r="BR83" s="77"/>
      <c r="BS83" s="77"/>
      <c r="BT83" s="77"/>
      <c r="BU83" s="77"/>
      <c r="BV83" s="77"/>
      <c r="BW83" s="77"/>
      <c r="BX83" s="77"/>
      <c r="BY83" s="77"/>
      <c r="BZ83" s="77"/>
      <c r="CA83" s="77"/>
      <c r="CB83" s="77"/>
      <c r="CC83" s="77"/>
      <c r="CD83" s="77"/>
      <c r="CE83" s="77"/>
      <c r="CF83" s="77"/>
      <c r="CG83" s="77"/>
      <c r="CH83" s="77"/>
      <c r="CI83" s="77"/>
      <c r="CJ83" s="77"/>
      <c r="CK83" s="77"/>
      <c r="CL83" s="77"/>
      <c r="CM83" s="77"/>
    </row>
    <row r="84" spans="1:91" ht="27" customHeight="1" x14ac:dyDescent="0.2">
      <c r="A84" s="28"/>
      <c r="B84" s="26">
        <v>41</v>
      </c>
      <c r="C84" s="158" t="s">
        <v>344</v>
      </c>
      <c r="D84" s="157">
        <f>G65</f>
        <v>6452447.2320000008</v>
      </c>
      <c r="E84" s="157">
        <f>G66</f>
        <v>2016389.76</v>
      </c>
      <c r="F84" s="157">
        <f>G71</f>
        <v>4839335.4240000006</v>
      </c>
      <c r="G84" s="157">
        <f>G72</f>
        <v>1512292.32</v>
      </c>
      <c r="H84" s="161"/>
      <c r="I84" s="161"/>
      <c r="J84" s="161"/>
      <c r="K84" s="161"/>
      <c r="L84" s="161"/>
      <c r="M84" s="161"/>
      <c r="N84" s="161"/>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155"/>
      <c r="AY84" s="155"/>
      <c r="AZ84" s="155"/>
      <c r="BA84" s="77"/>
      <c r="BB84" s="77"/>
      <c r="BC84" s="77"/>
      <c r="BD84" s="77"/>
      <c r="BE84" s="77"/>
      <c r="BF84" s="77"/>
      <c r="BG84" s="77"/>
      <c r="BH84" s="77"/>
      <c r="BI84" s="77"/>
      <c r="BJ84" s="77"/>
      <c r="BK84" s="77"/>
      <c r="BL84" s="77"/>
      <c r="BM84" s="77"/>
      <c r="BN84" s="77"/>
      <c r="BO84" s="77"/>
      <c r="BP84" s="77"/>
      <c r="BQ84" s="77"/>
      <c r="BR84" s="77"/>
      <c r="BS84" s="77"/>
      <c r="BT84" s="77"/>
      <c r="BU84" s="77"/>
      <c r="BV84" s="77"/>
      <c r="BW84" s="77"/>
      <c r="BX84" s="77"/>
      <c r="BY84" s="77"/>
      <c r="BZ84" s="77"/>
      <c r="CA84" s="77"/>
      <c r="CB84" s="77"/>
      <c r="CC84" s="77"/>
      <c r="CD84" s="77"/>
      <c r="CE84" s="77"/>
      <c r="CF84" s="77"/>
      <c r="CG84" s="77"/>
      <c r="CH84" s="77"/>
      <c r="CI84" s="77"/>
      <c r="CJ84" s="77"/>
      <c r="CK84" s="77"/>
      <c r="CL84" s="77"/>
      <c r="CM84" s="77"/>
    </row>
    <row r="85" spans="1:91" ht="27" customHeight="1" x14ac:dyDescent="0.2">
      <c r="A85" s="28"/>
      <c r="B85" s="26">
        <v>42</v>
      </c>
      <c r="C85" s="158" t="s">
        <v>345</v>
      </c>
      <c r="D85" s="157">
        <f>G67</f>
        <v>2304445.4399999999</v>
      </c>
      <c r="E85" s="157">
        <f>G68</f>
        <v>720139.2</v>
      </c>
      <c r="F85" s="157">
        <f>G73</f>
        <v>1728334.0799999998</v>
      </c>
      <c r="G85" s="157">
        <f>G74</f>
        <v>540104.39999999991</v>
      </c>
      <c r="H85" s="161"/>
      <c r="I85" s="161"/>
      <c r="J85" s="161"/>
      <c r="K85" s="161"/>
      <c r="L85" s="161"/>
      <c r="M85" s="161"/>
      <c r="N85" s="161"/>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155"/>
      <c r="AY85" s="155"/>
      <c r="AZ85" s="155"/>
      <c r="BA85" s="77"/>
      <c r="BB85" s="77"/>
      <c r="BC85" s="77"/>
      <c r="BD85" s="77"/>
      <c r="BE85" s="77"/>
      <c r="BF85" s="77"/>
      <c r="BG85" s="77"/>
      <c r="BH85" s="77"/>
      <c r="BI85" s="77"/>
      <c r="BJ85" s="77"/>
      <c r="BK85" s="77"/>
      <c r="BL85" s="77"/>
      <c r="BM85" s="77"/>
      <c r="BN85" s="77"/>
      <c r="BO85" s="77"/>
      <c r="BP85" s="77"/>
      <c r="BQ85" s="77"/>
      <c r="BR85" s="77"/>
      <c r="BS85" s="77"/>
      <c r="BT85" s="77"/>
      <c r="BU85" s="77"/>
      <c r="BV85" s="77"/>
      <c r="BW85" s="77"/>
      <c r="BX85" s="77"/>
      <c r="BY85" s="77"/>
      <c r="BZ85" s="77"/>
      <c r="CA85" s="77"/>
      <c r="CB85" s="77"/>
      <c r="CC85" s="77"/>
      <c r="CD85" s="77"/>
      <c r="CE85" s="77"/>
      <c r="CF85" s="77"/>
      <c r="CG85" s="77"/>
      <c r="CH85" s="77"/>
      <c r="CI85" s="77"/>
      <c r="CJ85" s="77"/>
      <c r="CK85" s="77"/>
      <c r="CL85" s="77"/>
      <c r="CM85" s="77"/>
    </row>
    <row r="86" spans="1:91" ht="27" customHeight="1" x14ac:dyDescent="0.2">
      <c r="C86" s="155"/>
      <c r="D86" s="155"/>
      <c r="E86" s="155"/>
      <c r="F86" s="155"/>
      <c r="G86" s="155"/>
      <c r="H86" s="156"/>
      <c r="I86" s="156"/>
      <c r="J86" s="156"/>
      <c r="K86" s="77"/>
      <c r="L86" s="77"/>
      <c r="M86" s="77"/>
      <c r="N86" s="77"/>
      <c r="O86" s="77"/>
      <c r="P86" s="77"/>
      <c r="Q86" s="77"/>
      <c r="R86" s="77"/>
      <c r="S86" s="77"/>
      <c r="T86" s="77"/>
      <c r="U86" s="77"/>
      <c r="V86" s="77"/>
      <c r="W86" s="77"/>
      <c r="X86" s="77"/>
      <c r="Y86" s="77"/>
      <c r="Z86" s="77"/>
      <c r="AA86" s="77"/>
      <c r="AB86" s="77"/>
      <c r="AC86" s="77"/>
      <c r="AD86" s="77"/>
      <c r="AE86" s="77"/>
      <c r="AF86" s="77"/>
      <c r="AG86" s="77"/>
      <c r="AH86" s="77"/>
      <c r="AI86" s="77"/>
      <c r="AJ86" s="77"/>
      <c r="AK86" s="77"/>
      <c r="AL86" s="77"/>
      <c r="AM86" s="77"/>
      <c r="AN86" s="77"/>
      <c r="AO86" s="77"/>
      <c r="AP86" s="77"/>
      <c r="AQ86" s="77"/>
      <c r="AR86" s="77"/>
      <c r="AS86" s="77"/>
      <c r="AT86" s="77"/>
      <c r="AU86" s="77"/>
      <c r="AV86" s="77"/>
      <c r="AW86" s="77"/>
      <c r="AX86" s="77"/>
      <c r="AY86" s="77"/>
      <c r="AZ86" s="77"/>
      <c r="BA86" s="77"/>
      <c r="BB86" s="77"/>
      <c r="BC86" s="77"/>
      <c r="BD86" s="77"/>
      <c r="BE86" s="77"/>
      <c r="BF86" s="77"/>
      <c r="BG86" s="77"/>
      <c r="BH86" s="77"/>
      <c r="BI86" s="77"/>
      <c r="BJ86" s="77"/>
      <c r="BK86" s="77"/>
      <c r="BL86" s="77"/>
      <c r="BM86" s="77"/>
      <c r="BN86" s="77"/>
      <c r="BO86" s="77"/>
      <c r="BP86" s="77"/>
      <c r="BQ86" s="77"/>
      <c r="BR86" s="77"/>
      <c r="BS86" s="77"/>
      <c r="BT86" s="77"/>
      <c r="BU86" s="77"/>
      <c r="BV86" s="77"/>
      <c r="BW86" s="77"/>
      <c r="BX86" s="77"/>
      <c r="BY86" s="77"/>
      <c r="BZ86" s="77"/>
      <c r="CA86" s="77"/>
      <c r="CB86" s="77"/>
      <c r="CC86" s="77"/>
      <c r="CD86" s="77"/>
      <c r="CE86" s="77"/>
      <c r="CF86" s="77"/>
      <c r="CG86" s="77"/>
      <c r="CH86" s="77"/>
      <c r="CI86" s="77"/>
      <c r="CJ86" s="77"/>
      <c r="CK86" s="77"/>
      <c r="CL86" s="77"/>
      <c r="CM86" s="77"/>
    </row>
    <row r="87" spans="1:91" ht="27" customHeight="1" x14ac:dyDescent="0.2">
      <c r="B87" s="36" t="s">
        <v>81</v>
      </c>
      <c r="O87" s="155"/>
      <c r="P87" s="155"/>
      <c r="BA87" s="77"/>
      <c r="BB87" s="77"/>
      <c r="BC87" s="77"/>
      <c r="BD87" s="77"/>
      <c r="BE87" s="77"/>
      <c r="BF87" s="77"/>
      <c r="BG87" s="77"/>
      <c r="BH87" s="77"/>
      <c r="BI87" s="77"/>
      <c r="BJ87" s="77"/>
      <c r="BK87" s="77"/>
      <c r="BL87" s="77"/>
      <c r="BM87" s="77"/>
      <c r="BN87" s="77"/>
      <c r="BO87" s="77"/>
      <c r="BP87" s="77"/>
      <c r="BQ87" s="77"/>
      <c r="BR87" s="77"/>
      <c r="BS87" s="77"/>
      <c r="BT87" s="77"/>
      <c r="BU87" s="77"/>
      <c r="BV87" s="77"/>
      <c r="BW87" s="77"/>
      <c r="BX87" s="77"/>
      <c r="BY87" s="77"/>
      <c r="BZ87" s="77"/>
      <c r="CA87" s="77"/>
      <c r="CB87" s="77"/>
      <c r="CC87" s="77"/>
      <c r="CD87" s="77"/>
      <c r="CE87" s="77"/>
      <c r="CF87" s="77"/>
      <c r="CG87" s="77"/>
      <c r="CH87" s="77"/>
      <c r="CI87" s="77"/>
      <c r="CJ87" s="77"/>
      <c r="CK87" s="77"/>
      <c r="CL87" s="77"/>
      <c r="CM87" s="77"/>
    </row>
    <row r="88" spans="1:91" ht="27" customHeight="1" x14ac:dyDescent="0.2">
      <c r="C88" s="78" t="s">
        <v>77</v>
      </c>
      <c r="L88" s="155"/>
      <c r="M88" s="155"/>
      <c r="N88" s="155"/>
      <c r="O88" s="155"/>
      <c r="P88" s="155"/>
      <c r="BA88" s="77"/>
      <c r="BB88" s="77"/>
      <c r="BC88" s="77"/>
      <c r="BD88" s="77"/>
      <c r="BE88" s="77"/>
      <c r="BF88" s="77"/>
      <c r="BG88" s="77"/>
      <c r="BH88" s="77"/>
      <c r="BI88" s="77"/>
      <c r="BJ88" s="77"/>
      <c r="BK88" s="77"/>
      <c r="BL88" s="77"/>
      <c r="BM88" s="77"/>
      <c r="BN88" s="77"/>
      <c r="BO88" s="77"/>
      <c r="BP88" s="77"/>
      <c r="BQ88" s="77"/>
      <c r="BR88" s="77"/>
      <c r="BS88" s="77"/>
      <c r="BT88" s="77"/>
      <c r="BU88" s="77"/>
      <c r="BV88" s="77"/>
      <c r="BW88" s="77"/>
      <c r="BX88" s="77"/>
      <c r="BY88" s="77"/>
      <c r="BZ88" s="77"/>
      <c r="CA88" s="77"/>
      <c r="CB88" s="77"/>
      <c r="CC88" s="77"/>
      <c r="CD88" s="77"/>
      <c r="CE88" s="77"/>
      <c r="CF88" s="77"/>
      <c r="CG88" s="77"/>
      <c r="CH88" s="77"/>
      <c r="CI88" s="77"/>
      <c r="CJ88" s="77"/>
      <c r="CK88" s="77"/>
      <c r="CL88" s="77"/>
      <c r="CM88" s="77"/>
    </row>
    <row r="89" spans="1:91" ht="27" customHeight="1" x14ac:dyDescent="0.2">
      <c r="B89" s="23"/>
      <c r="C89" s="24"/>
      <c r="D89" s="25" t="s">
        <v>192</v>
      </c>
      <c r="E89" s="25" t="s">
        <v>191</v>
      </c>
      <c r="F89" s="260" t="s">
        <v>331</v>
      </c>
      <c r="G89" s="25" t="s">
        <v>323</v>
      </c>
      <c r="H89" s="25" t="s">
        <v>190</v>
      </c>
      <c r="I89" s="25" t="s">
        <v>189</v>
      </c>
      <c r="J89" s="25" t="s">
        <v>188</v>
      </c>
      <c r="K89" s="25" t="s">
        <v>187</v>
      </c>
      <c r="L89" s="25" t="s">
        <v>186</v>
      </c>
      <c r="M89" s="25" t="s">
        <v>185</v>
      </c>
      <c r="N89" s="25" t="s">
        <v>184</v>
      </c>
      <c r="O89" s="25" t="s">
        <v>183</v>
      </c>
      <c r="P89" s="25" t="s">
        <v>346</v>
      </c>
      <c r="BA89" s="77"/>
      <c r="BB89" s="77"/>
      <c r="BC89" s="77"/>
      <c r="BD89" s="77"/>
      <c r="BE89" s="77"/>
      <c r="BF89" s="77"/>
      <c r="BG89" s="77"/>
      <c r="BH89" s="77"/>
      <c r="BI89" s="77"/>
      <c r="BJ89" s="77"/>
      <c r="BK89" s="77"/>
      <c r="BL89" s="77"/>
      <c r="BM89" s="77"/>
      <c r="BN89" s="77"/>
      <c r="BO89" s="77"/>
      <c r="BP89" s="77"/>
      <c r="BQ89" s="77"/>
      <c r="BR89" s="77"/>
      <c r="BS89" s="77"/>
      <c r="BT89" s="77"/>
      <c r="BU89" s="77"/>
      <c r="BV89" s="77"/>
      <c r="BW89" s="77"/>
      <c r="BX89" s="77"/>
      <c r="BY89" s="77"/>
      <c r="BZ89" s="77"/>
      <c r="CA89" s="77"/>
      <c r="CB89" s="77"/>
      <c r="CC89" s="77"/>
      <c r="CD89" s="77"/>
      <c r="CE89" s="77"/>
      <c r="CF89" s="77"/>
      <c r="CG89" s="77"/>
      <c r="CH89" s="77"/>
      <c r="CI89" s="77"/>
      <c r="CJ89" s="77"/>
      <c r="CK89" s="77"/>
      <c r="CL89" s="77"/>
      <c r="CM89" s="77"/>
    </row>
    <row r="90" spans="1:91" ht="27" customHeight="1" x14ac:dyDescent="0.2">
      <c r="B90" s="26">
        <v>43</v>
      </c>
      <c r="C90" s="32" t="s">
        <v>197</v>
      </c>
      <c r="D90" s="27">
        <f>D21*$D$33</f>
        <v>11419200</v>
      </c>
      <c r="E90" s="27">
        <f t="shared" ref="E90:P90" si="26">E21*$D$33</f>
        <v>2889120</v>
      </c>
      <c r="F90" s="27">
        <f t="shared" si="26"/>
        <v>930240</v>
      </c>
      <c r="G90" s="27">
        <f t="shared" si="26"/>
        <v>3273360</v>
      </c>
      <c r="H90" s="27">
        <f t="shared" si="26"/>
        <v>127296</v>
      </c>
      <c r="I90" s="27">
        <f t="shared" si="26"/>
        <v>242624</v>
      </c>
      <c r="J90" s="27">
        <f t="shared" si="26"/>
        <v>132840</v>
      </c>
      <c r="K90" s="27">
        <f t="shared" si="26"/>
        <v>49984</v>
      </c>
      <c r="L90" s="27">
        <f t="shared" si="26"/>
        <v>41040</v>
      </c>
      <c r="M90" s="27">
        <f t="shared" si="26"/>
        <v>583296</v>
      </c>
      <c r="N90" s="27">
        <f t="shared" si="26"/>
        <v>51456</v>
      </c>
      <c r="O90" s="27">
        <f t="shared" si="26"/>
        <v>263088</v>
      </c>
      <c r="P90" s="27">
        <f t="shared" si="26"/>
        <v>2246640</v>
      </c>
      <c r="BA90" s="77"/>
      <c r="BB90" s="77"/>
      <c r="BC90" s="77"/>
      <c r="BD90" s="77"/>
      <c r="BE90" s="77"/>
      <c r="BF90" s="77"/>
      <c r="BG90" s="77"/>
      <c r="BH90" s="77"/>
      <c r="BI90" s="77"/>
      <c r="BJ90" s="77"/>
      <c r="BK90" s="77"/>
      <c r="BL90" s="77"/>
      <c r="BM90" s="77"/>
      <c r="BN90" s="77"/>
      <c r="BO90" s="77"/>
      <c r="BP90" s="77"/>
      <c r="BQ90" s="77"/>
      <c r="BR90" s="77"/>
      <c r="BS90" s="77"/>
      <c r="BT90" s="77"/>
      <c r="BU90" s="77"/>
      <c r="BV90" s="77"/>
      <c r="BW90" s="77"/>
      <c r="BX90" s="77"/>
      <c r="BY90" s="77"/>
      <c r="BZ90" s="77"/>
      <c r="CA90" s="77"/>
      <c r="CB90" s="77"/>
      <c r="CC90" s="77"/>
      <c r="CD90" s="77"/>
      <c r="CE90" s="77"/>
      <c r="CF90" s="77"/>
      <c r="CG90" s="77"/>
      <c r="CH90" s="77"/>
      <c r="CI90" s="77"/>
      <c r="CJ90" s="77"/>
      <c r="CK90" s="77"/>
      <c r="CL90" s="77"/>
      <c r="CM90" s="77"/>
    </row>
    <row r="91" spans="1:91" ht="27" customHeight="1" x14ac:dyDescent="0.2">
      <c r="B91" s="26">
        <v>44</v>
      </c>
      <c r="C91" s="32" t="s">
        <v>196</v>
      </c>
      <c r="D91" s="27">
        <f>D24*$D$33</f>
        <v>31973760</v>
      </c>
      <c r="E91" s="27">
        <f t="shared" ref="E91:P91" si="27">E24*$D$33</f>
        <v>8089536</v>
      </c>
      <c r="F91" s="27">
        <f t="shared" si="27"/>
        <v>2604671.9999999995</v>
      </c>
      <c r="G91" s="27">
        <f t="shared" si="27"/>
        <v>9165408</v>
      </c>
      <c r="H91" s="27">
        <f t="shared" si="27"/>
        <v>356428.79999999999</v>
      </c>
      <c r="I91" s="27">
        <f t="shared" si="27"/>
        <v>679347.19999999995</v>
      </c>
      <c r="J91" s="27">
        <f t="shared" si="27"/>
        <v>371952</v>
      </c>
      <c r="K91" s="27">
        <f t="shared" si="27"/>
        <v>139955.20000000001</v>
      </c>
      <c r="L91" s="27">
        <f t="shared" si="27"/>
        <v>114912</v>
      </c>
      <c r="M91" s="27">
        <f t="shared" si="27"/>
        <v>1633228.8</v>
      </c>
      <c r="N91" s="27">
        <f t="shared" si="27"/>
        <v>144076.79999999999</v>
      </c>
      <c r="O91" s="27">
        <f t="shared" si="27"/>
        <v>736646.4</v>
      </c>
      <c r="P91" s="27">
        <f t="shared" si="27"/>
        <v>6290592</v>
      </c>
      <c r="BA91" s="77"/>
      <c r="BB91" s="77"/>
      <c r="BC91" s="77"/>
      <c r="BD91" s="77"/>
      <c r="BE91" s="77"/>
      <c r="BF91" s="77"/>
      <c r="BG91" s="77"/>
      <c r="BH91" s="77"/>
      <c r="BI91" s="77"/>
      <c r="BJ91" s="77"/>
      <c r="BK91" s="77"/>
      <c r="BL91" s="77"/>
      <c r="BM91" s="77"/>
      <c r="BN91" s="77"/>
      <c r="BO91" s="77"/>
      <c r="BP91" s="77"/>
      <c r="BQ91" s="77"/>
      <c r="BR91" s="77"/>
      <c r="BS91" s="77"/>
      <c r="BT91" s="77"/>
      <c r="BU91" s="77"/>
      <c r="BV91" s="77"/>
      <c r="BW91" s="77"/>
      <c r="BX91" s="77"/>
      <c r="BY91" s="77"/>
      <c r="BZ91" s="77"/>
      <c r="CA91" s="77"/>
      <c r="CB91" s="77"/>
      <c r="CC91" s="77"/>
      <c r="CD91" s="77"/>
      <c r="CE91" s="77"/>
      <c r="CF91" s="77"/>
      <c r="CG91" s="77"/>
      <c r="CH91" s="77"/>
      <c r="CI91" s="77"/>
      <c r="CJ91" s="77"/>
      <c r="CK91" s="77"/>
      <c r="CL91" s="77"/>
      <c r="CM91" s="77"/>
    </row>
    <row r="92" spans="1:91" ht="27" customHeight="1" x14ac:dyDescent="0.2">
      <c r="B92" s="26">
        <v>45</v>
      </c>
      <c r="C92" s="32" t="s">
        <v>195</v>
      </c>
      <c r="D92" s="27">
        <f>D21*$D$38</f>
        <v>8564400</v>
      </c>
      <c r="E92" s="27">
        <f t="shared" ref="E92:P92" si="28">E21*$D$38</f>
        <v>2166840</v>
      </c>
      <c r="F92" s="27">
        <f t="shared" si="28"/>
        <v>697680</v>
      </c>
      <c r="G92" s="27">
        <f t="shared" si="28"/>
        <v>2455020</v>
      </c>
      <c r="H92" s="27">
        <f t="shared" si="28"/>
        <v>95472</v>
      </c>
      <c r="I92" s="27">
        <f t="shared" si="28"/>
        <v>181968</v>
      </c>
      <c r="J92" s="27">
        <f t="shared" si="28"/>
        <v>99630</v>
      </c>
      <c r="K92" s="27">
        <f t="shared" si="28"/>
        <v>37488</v>
      </c>
      <c r="L92" s="27">
        <f t="shared" si="28"/>
        <v>30780</v>
      </c>
      <c r="M92" s="27">
        <f t="shared" si="28"/>
        <v>437472</v>
      </c>
      <c r="N92" s="27">
        <f t="shared" si="28"/>
        <v>38592</v>
      </c>
      <c r="O92" s="27">
        <f t="shared" si="28"/>
        <v>197316</v>
      </c>
      <c r="P92" s="27">
        <f t="shared" si="28"/>
        <v>1684980</v>
      </c>
      <c r="BA92" s="77"/>
      <c r="BB92" s="77"/>
      <c r="BC92" s="77"/>
      <c r="BD92" s="77"/>
      <c r="BE92" s="77"/>
      <c r="BF92" s="77"/>
      <c r="BG92" s="77"/>
      <c r="BH92" s="77"/>
      <c r="BI92" s="77"/>
      <c r="BJ92" s="77"/>
      <c r="BK92" s="77"/>
      <c r="BL92" s="77"/>
      <c r="BM92" s="77"/>
      <c r="BN92" s="77"/>
      <c r="BO92" s="77"/>
      <c r="BP92" s="77"/>
      <c r="BQ92" s="77"/>
      <c r="BR92" s="77"/>
      <c r="BS92" s="77"/>
      <c r="BT92" s="77"/>
      <c r="BU92" s="77"/>
      <c r="BV92" s="77"/>
      <c r="BW92" s="77"/>
      <c r="BX92" s="77"/>
      <c r="BY92" s="77"/>
      <c r="BZ92" s="77"/>
      <c r="CA92" s="77"/>
      <c r="CB92" s="77"/>
      <c r="CC92" s="77"/>
      <c r="CD92" s="77"/>
      <c r="CE92" s="77"/>
      <c r="CF92" s="77"/>
      <c r="CG92" s="77"/>
      <c r="CH92" s="77"/>
      <c r="CI92" s="77"/>
      <c r="CJ92" s="77"/>
      <c r="CK92" s="77"/>
      <c r="CL92" s="77"/>
      <c r="CM92" s="77"/>
    </row>
    <row r="93" spans="1:91" ht="27" customHeight="1" x14ac:dyDescent="0.2">
      <c r="B93" s="26">
        <v>46</v>
      </c>
      <c r="C93" s="32" t="s">
        <v>194</v>
      </c>
      <c r="D93" s="27">
        <f>D24*$D$38</f>
        <v>23980320</v>
      </c>
      <c r="E93" s="27">
        <f t="shared" ref="E93:P93" si="29">E24*$D$38</f>
        <v>6067152</v>
      </c>
      <c r="F93" s="27">
        <f t="shared" si="29"/>
        <v>1953503.9999999995</v>
      </c>
      <c r="G93" s="27">
        <f t="shared" si="29"/>
        <v>6874056</v>
      </c>
      <c r="H93" s="27">
        <f t="shared" si="29"/>
        <v>267321.59999999998</v>
      </c>
      <c r="I93" s="27">
        <f t="shared" si="29"/>
        <v>509510.39999999997</v>
      </c>
      <c r="J93" s="27">
        <f t="shared" si="29"/>
        <v>278964</v>
      </c>
      <c r="K93" s="27">
        <f t="shared" si="29"/>
        <v>104966.40000000001</v>
      </c>
      <c r="L93" s="27">
        <f t="shared" si="29"/>
        <v>86184</v>
      </c>
      <c r="M93" s="27">
        <f t="shared" si="29"/>
        <v>1224921.6000000001</v>
      </c>
      <c r="N93" s="27">
        <f t="shared" si="29"/>
        <v>108057.59999999999</v>
      </c>
      <c r="O93" s="27">
        <f t="shared" si="29"/>
        <v>552484.80000000005</v>
      </c>
      <c r="P93" s="27">
        <f t="shared" si="29"/>
        <v>4717944</v>
      </c>
      <c r="BA93" s="77"/>
      <c r="BB93" s="77"/>
      <c r="BC93" s="77"/>
      <c r="BD93" s="77"/>
      <c r="BE93" s="77"/>
      <c r="BF93" s="77"/>
      <c r="BG93" s="77"/>
      <c r="BH93" s="77"/>
      <c r="BI93" s="77"/>
      <c r="BJ93" s="77"/>
      <c r="BK93" s="77"/>
      <c r="BL93" s="77"/>
      <c r="BM93" s="77"/>
      <c r="BN93" s="77"/>
      <c r="BO93" s="77"/>
      <c r="BP93" s="77"/>
      <c r="BQ93" s="77"/>
      <c r="BR93" s="77"/>
      <c r="BS93" s="77"/>
      <c r="BT93" s="77"/>
      <c r="BU93" s="77"/>
      <c r="BV93" s="77"/>
      <c r="BW93" s="77"/>
      <c r="BX93" s="77"/>
      <c r="BY93" s="77"/>
      <c r="BZ93" s="77"/>
      <c r="CA93" s="77"/>
      <c r="CB93" s="77"/>
      <c r="CC93" s="77"/>
      <c r="CD93" s="77"/>
      <c r="CE93" s="77"/>
      <c r="CF93" s="77"/>
      <c r="CG93" s="77"/>
      <c r="CH93" s="77"/>
      <c r="CI93" s="77"/>
      <c r="CJ93" s="77"/>
      <c r="CK93" s="77"/>
      <c r="CL93" s="77"/>
      <c r="CM93" s="77"/>
    </row>
    <row r="94" spans="1:91" ht="27" customHeight="1" x14ac:dyDescent="0.2">
      <c r="B94" s="74"/>
      <c r="C94" s="124"/>
      <c r="D94" s="48"/>
      <c r="E94" s="48"/>
      <c r="F94" s="48"/>
      <c r="H94" s="48"/>
      <c r="I94" s="48"/>
      <c r="J94" s="48"/>
      <c r="K94" s="48"/>
      <c r="L94" s="48"/>
      <c r="M94" s="48"/>
      <c r="N94" s="48"/>
      <c r="O94" s="48"/>
      <c r="P94" s="155"/>
      <c r="BA94" s="77"/>
      <c r="BB94" s="77"/>
      <c r="BC94" s="77"/>
      <c r="BD94" s="77"/>
      <c r="BE94" s="77"/>
      <c r="BF94" s="77"/>
      <c r="BG94" s="77"/>
      <c r="BH94" s="77"/>
      <c r="BI94" s="77"/>
      <c r="BJ94" s="77"/>
      <c r="BK94" s="77"/>
      <c r="BL94" s="77"/>
      <c r="BM94" s="77"/>
      <c r="BN94" s="77"/>
      <c r="BO94" s="77"/>
      <c r="BP94" s="77"/>
      <c r="BQ94" s="77"/>
      <c r="BR94" s="77"/>
      <c r="BS94" s="77"/>
      <c r="BT94" s="77"/>
      <c r="BU94" s="77"/>
      <c r="BV94" s="77"/>
      <c r="BW94" s="77"/>
      <c r="BX94" s="77"/>
      <c r="BY94" s="77"/>
      <c r="BZ94" s="77"/>
      <c r="CA94" s="77"/>
      <c r="CB94" s="77"/>
      <c r="CC94" s="77"/>
      <c r="CD94" s="77"/>
      <c r="CE94" s="77"/>
      <c r="CF94" s="77"/>
      <c r="CG94" s="77"/>
      <c r="CH94" s="77"/>
      <c r="CI94" s="77"/>
      <c r="CJ94" s="77"/>
      <c r="CK94" s="77"/>
      <c r="CL94" s="77"/>
      <c r="CM94" s="77"/>
    </row>
    <row r="95" spans="1:91" ht="27" customHeight="1" x14ac:dyDescent="0.2">
      <c r="C95" s="84" t="s">
        <v>193</v>
      </c>
      <c r="M95" s="155"/>
      <c r="N95" s="155"/>
      <c r="O95" s="155"/>
      <c r="BA95" s="77"/>
      <c r="BB95" s="77"/>
      <c r="BC95" s="77"/>
      <c r="BD95" s="77"/>
      <c r="BE95" s="77"/>
      <c r="BF95" s="77"/>
      <c r="BG95" s="77"/>
      <c r="BH95" s="77"/>
      <c r="BI95" s="77"/>
      <c r="BJ95" s="77"/>
      <c r="BK95" s="77"/>
      <c r="BL95" s="77"/>
      <c r="BM95" s="77"/>
      <c r="BN95" s="77"/>
      <c r="BO95" s="77"/>
      <c r="BP95" s="77"/>
      <c r="BQ95" s="77"/>
      <c r="BR95" s="77"/>
      <c r="BS95" s="77"/>
      <c r="BT95" s="77"/>
      <c r="BU95" s="77"/>
      <c r="BV95" s="77"/>
      <c r="BW95" s="77"/>
      <c r="BX95" s="77"/>
      <c r="BY95" s="77"/>
      <c r="BZ95" s="77"/>
      <c r="CA95" s="77"/>
      <c r="CB95" s="77"/>
      <c r="CC95" s="77"/>
      <c r="CD95" s="77"/>
      <c r="CE95" s="77"/>
      <c r="CF95" s="77"/>
      <c r="CG95" s="77"/>
      <c r="CH95" s="77"/>
      <c r="CI95" s="77"/>
      <c r="CJ95" s="77"/>
      <c r="CK95" s="77"/>
      <c r="CL95" s="77"/>
      <c r="CM95" s="77"/>
    </row>
    <row r="96" spans="1:91" ht="27" customHeight="1" x14ac:dyDescent="0.2">
      <c r="B96" s="23"/>
      <c r="C96" s="25" t="s">
        <v>69</v>
      </c>
      <c r="D96" s="25" t="s">
        <v>192</v>
      </c>
      <c r="E96" s="25" t="s">
        <v>191</v>
      </c>
      <c r="F96" s="260" t="s">
        <v>331</v>
      </c>
      <c r="G96" s="25" t="s">
        <v>323</v>
      </c>
      <c r="H96" s="25" t="s">
        <v>190</v>
      </c>
      <c r="I96" s="25" t="s">
        <v>189</v>
      </c>
      <c r="J96" s="25" t="s">
        <v>188</v>
      </c>
      <c r="K96" s="25" t="s">
        <v>187</v>
      </c>
      <c r="L96" s="25" t="s">
        <v>186</v>
      </c>
      <c r="M96" s="25" t="s">
        <v>185</v>
      </c>
      <c r="N96" s="25" t="s">
        <v>184</v>
      </c>
      <c r="O96" s="25" t="s">
        <v>183</v>
      </c>
      <c r="P96" s="25" t="s">
        <v>346</v>
      </c>
      <c r="BA96" s="77"/>
      <c r="BB96" s="77"/>
      <c r="BC96" s="77"/>
      <c r="BD96" s="77"/>
      <c r="BE96" s="77"/>
      <c r="BF96" s="77"/>
      <c r="BG96" s="77"/>
      <c r="BH96" s="77"/>
      <c r="BI96" s="77"/>
      <c r="BJ96" s="77"/>
      <c r="BK96" s="77"/>
      <c r="BL96" s="77"/>
      <c r="BM96" s="77"/>
      <c r="BN96" s="77"/>
      <c r="BO96" s="77"/>
      <c r="BP96" s="77"/>
      <c r="BQ96" s="77"/>
      <c r="BR96" s="77"/>
      <c r="BS96" s="77"/>
      <c r="BT96" s="77"/>
      <c r="BU96" s="77"/>
      <c r="BV96" s="77"/>
      <c r="BW96" s="77"/>
      <c r="BX96" s="77"/>
      <c r="BY96" s="77"/>
      <c r="BZ96" s="77"/>
      <c r="CA96" s="77"/>
      <c r="CB96" s="77"/>
      <c r="CC96" s="77"/>
      <c r="CD96" s="77"/>
      <c r="CE96" s="77"/>
      <c r="CF96" s="77"/>
      <c r="CG96" s="77"/>
      <c r="CH96" s="77"/>
      <c r="CI96" s="77"/>
      <c r="CJ96" s="77"/>
      <c r="CK96" s="77"/>
      <c r="CL96" s="77"/>
      <c r="CM96" s="77"/>
    </row>
    <row r="97" spans="1:141" ht="27" customHeight="1" x14ac:dyDescent="0.2">
      <c r="A97" s="28"/>
      <c r="B97" s="26">
        <v>47</v>
      </c>
      <c r="C97" s="111" t="s">
        <v>182</v>
      </c>
      <c r="D97" s="168">
        <f>D91*$D$46</f>
        <v>51158016</v>
      </c>
      <c r="E97" s="168">
        <f t="shared" ref="E97:P97" si="30">E91*$D$46</f>
        <v>12943257.600000001</v>
      </c>
      <c r="F97" s="168">
        <f t="shared" si="30"/>
        <v>4167475.1999999993</v>
      </c>
      <c r="G97" s="168">
        <f t="shared" si="30"/>
        <v>14664652.800000001</v>
      </c>
      <c r="H97" s="168">
        <f t="shared" si="30"/>
        <v>570286.07999999996</v>
      </c>
      <c r="I97" s="168">
        <f t="shared" si="30"/>
        <v>1086955.52</v>
      </c>
      <c r="J97" s="168">
        <f t="shared" si="30"/>
        <v>595123.20000000007</v>
      </c>
      <c r="K97" s="168">
        <f t="shared" si="30"/>
        <v>223928.32000000004</v>
      </c>
      <c r="L97" s="168">
        <f t="shared" si="30"/>
        <v>183859.20000000001</v>
      </c>
      <c r="M97" s="168">
        <f t="shared" si="30"/>
        <v>2613166.0800000001</v>
      </c>
      <c r="N97" s="168">
        <f t="shared" si="30"/>
        <v>230522.88</v>
      </c>
      <c r="O97" s="168">
        <f t="shared" si="30"/>
        <v>1178634.24</v>
      </c>
      <c r="P97" s="168">
        <f t="shared" si="30"/>
        <v>10064947.200000001</v>
      </c>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155"/>
      <c r="AY97" s="155"/>
      <c r="AZ97" s="156"/>
      <c r="BA97" s="77"/>
      <c r="BB97" s="77"/>
      <c r="BC97" s="77"/>
      <c r="BD97" s="77"/>
      <c r="BE97" s="77"/>
      <c r="BF97" s="77"/>
      <c r="BG97" s="77"/>
      <c r="BH97" s="77"/>
      <c r="BI97" s="77"/>
      <c r="BJ97" s="77"/>
      <c r="BK97" s="77"/>
      <c r="BL97" s="77"/>
      <c r="BM97" s="77"/>
      <c r="BN97" s="77"/>
      <c r="BO97" s="77"/>
      <c r="BP97" s="77"/>
      <c r="BQ97" s="77"/>
      <c r="BR97" s="77"/>
      <c r="BS97" s="77"/>
      <c r="BT97" s="77"/>
      <c r="BU97" s="77"/>
      <c r="BV97" s="77"/>
      <c r="BW97" s="77"/>
      <c r="BX97" s="77"/>
      <c r="BY97" s="77"/>
      <c r="BZ97" s="77"/>
      <c r="CA97" s="77"/>
      <c r="CB97" s="77"/>
      <c r="CC97" s="77"/>
      <c r="CD97" s="77"/>
      <c r="CE97" s="77"/>
      <c r="CF97" s="77"/>
      <c r="CG97" s="77"/>
      <c r="CH97" s="77"/>
      <c r="CI97" s="77"/>
      <c r="CJ97" s="77"/>
      <c r="CK97" s="77"/>
      <c r="CL97" s="77"/>
      <c r="CM97" s="77"/>
    </row>
    <row r="98" spans="1:141" ht="27" customHeight="1" x14ac:dyDescent="0.2">
      <c r="A98" s="28"/>
      <c r="B98" s="26">
        <v>48</v>
      </c>
      <c r="C98" s="111" t="s">
        <v>181</v>
      </c>
      <c r="D98" s="168">
        <f>D91*$D$47</f>
        <v>15986880</v>
      </c>
      <c r="E98" s="168">
        <f t="shared" ref="E98:P98" si="31">E91*$D$47</f>
        <v>4044768</v>
      </c>
      <c r="F98" s="168">
        <f t="shared" si="31"/>
        <v>1302335.9999999998</v>
      </c>
      <c r="G98" s="168">
        <f t="shared" si="31"/>
        <v>4582704</v>
      </c>
      <c r="H98" s="168">
        <f t="shared" si="31"/>
        <v>178214.39999999999</v>
      </c>
      <c r="I98" s="168">
        <f t="shared" si="31"/>
        <v>339673.59999999998</v>
      </c>
      <c r="J98" s="168">
        <f t="shared" si="31"/>
        <v>185976</v>
      </c>
      <c r="K98" s="168">
        <f t="shared" si="31"/>
        <v>69977.600000000006</v>
      </c>
      <c r="L98" s="168">
        <f t="shared" si="31"/>
        <v>57456</v>
      </c>
      <c r="M98" s="168">
        <f t="shared" si="31"/>
        <v>816614.40000000002</v>
      </c>
      <c r="N98" s="168">
        <f t="shared" si="31"/>
        <v>72038.399999999994</v>
      </c>
      <c r="O98" s="168">
        <f t="shared" si="31"/>
        <v>368323.2</v>
      </c>
      <c r="P98" s="168">
        <f t="shared" si="31"/>
        <v>3145296</v>
      </c>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155"/>
      <c r="AY98" s="155"/>
      <c r="AZ98" s="155"/>
      <c r="BA98" s="77"/>
      <c r="BB98" s="77"/>
      <c r="BC98" s="77"/>
      <c r="BD98" s="77"/>
      <c r="BE98" s="77"/>
      <c r="BF98" s="77"/>
      <c r="BG98" s="77"/>
      <c r="BH98" s="77"/>
      <c r="BI98" s="77"/>
      <c r="BJ98" s="77"/>
      <c r="BK98" s="77"/>
      <c r="BL98" s="77"/>
      <c r="BM98" s="77"/>
      <c r="BN98" s="77"/>
      <c r="BO98" s="77"/>
      <c r="BP98" s="77"/>
      <c r="BQ98" s="77"/>
      <c r="BR98" s="77"/>
      <c r="BS98" s="77"/>
      <c r="BT98" s="77"/>
      <c r="BU98" s="77"/>
      <c r="BV98" s="77"/>
      <c r="BW98" s="77"/>
      <c r="BX98" s="77"/>
      <c r="BY98" s="77"/>
      <c r="BZ98" s="77"/>
      <c r="CA98" s="77"/>
      <c r="CB98" s="77"/>
      <c r="CC98" s="77"/>
      <c r="CD98" s="77"/>
      <c r="CE98" s="77"/>
      <c r="CF98" s="77"/>
      <c r="CG98" s="77"/>
      <c r="CH98" s="77"/>
      <c r="CI98" s="77"/>
      <c r="CJ98" s="77"/>
      <c r="CK98" s="77"/>
      <c r="CL98" s="77"/>
      <c r="CM98" s="77"/>
    </row>
    <row r="99" spans="1:141" ht="27" customHeight="1" x14ac:dyDescent="0.2">
      <c r="A99" s="28"/>
      <c r="B99" s="26">
        <v>49</v>
      </c>
      <c r="C99" s="111" t="s">
        <v>180</v>
      </c>
      <c r="D99" s="168">
        <f>D90*$D$46</f>
        <v>18270720</v>
      </c>
      <c r="E99" s="168">
        <f t="shared" ref="E99:P99" si="32">E90*$D$46</f>
        <v>4622592</v>
      </c>
      <c r="F99" s="168">
        <f t="shared" si="32"/>
        <v>1488384</v>
      </c>
      <c r="G99" s="168">
        <f t="shared" si="32"/>
        <v>5237376</v>
      </c>
      <c r="H99" s="168">
        <f t="shared" si="32"/>
        <v>203673.60000000001</v>
      </c>
      <c r="I99" s="168">
        <f t="shared" si="32"/>
        <v>388198.40000000002</v>
      </c>
      <c r="J99" s="168">
        <f t="shared" si="32"/>
        <v>212544</v>
      </c>
      <c r="K99" s="168">
        <f t="shared" si="32"/>
        <v>79974.400000000009</v>
      </c>
      <c r="L99" s="168">
        <f t="shared" si="32"/>
        <v>65664</v>
      </c>
      <c r="M99" s="168">
        <f t="shared" si="32"/>
        <v>933273.60000000009</v>
      </c>
      <c r="N99" s="168">
        <f t="shared" si="32"/>
        <v>82329.600000000006</v>
      </c>
      <c r="O99" s="168">
        <f t="shared" si="32"/>
        <v>420940.80000000005</v>
      </c>
      <c r="P99" s="168">
        <f t="shared" si="32"/>
        <v>3594624</v>
      </c>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155"/>
      <c r="AY99" s="155"/>
      <c r="AZ99" s="156"/>
      <c r="BA99" s="77"/>
      <c r="BB99" s="77"/>
      <c r="BC99" s="77"/>
      <c r="BD99" s="77"/>
      <c r="BE99" s="77"/>
      <c r="BF99" s="77"/>
      <c r="BG99" s="77"/>
      <c r="BH99" s="77"/>
      <c r="BI99" s="77"/>
      <c r="BJ99" s="77"/>
      <c r="BK99" s="77"/>
      <c r="BL99" s="77"/>
      <c r="BM99" s="77"/>
      <c r="BN99" s="77"/>
      <c r="BO99" s="77"/>
      <c r="BP99" s="77"/>
      <c r="BQ99" s="77"/>
      <c r="BR99" s="77"/>
      <c r="BS99" s="77"/>
      <c r="BT99" s="77"/>
      <c r="BU99" s="77"/>
      <c r="BV99" s="77"/>
      <c r="BW99" s="77"/>
      <c r="BX99" s="77"/>
      <c r="BY99" s="77"/>
      <c r="BZ99" s="77"/>
      <c r="CA99" s="77"/>
      <c r="CB99" s="77"/>
      <c r="CC99" s="77"/>
      <c r="CD99" s="77"/>
      <c r="CE99" s="77"/>
      <c r="CF99" s="77"/>
      <c r="CG99" s="77"/>
      <c r="CH99" s="77"/>
      <c r="CI99" s="77"/>
      <c r="CJ99" s="77"/>
      <c r="CK99" s="77"/>
      <c r="CL99" s="77"/>
      <c r="CM99" s="77"/>
    </row>
    <row r="100" spans="1:141" ht="27" customHeight="1" x14ac:dyDescent="0.2">
      <c r="A100" s="28"/>
      <c r="B100" s="26">
        <v>50</v>
      </c>
      <c r="C100" s="111" t="s">
        <v>179</v>
      </c>
      <c r="D100" s="168">
        <f>D90*$D$47</f>
        <v>5709600</v>
      </c>
      <c r="E100" s="168">
        <f t="shared" ref="E100:P100" si="33">E90*$D$47</f>
        <v>1444560</v>
      </c>
      <c r="F100" s="168">
        <f t="shared" si="33"/>
        <v>465120</v>
      </c>
      <c r="G100" s="168">
        <f t="shared" si="33"/>
        <v>1636680</v>
      </c>
      <c r="H100" s="168">
        <f t="shared" si="33"/>
        <v>63648</v>
      </c>
      <c r="I100" s="168">
        <f t="shared" si="33"/>
        <v>121312</v>
      </c>
      <c r="J100" s="168">
        <f t="shared" si="33"/>
        <v>66420</v>
      </c>
      <c r="K100" s="168">
        <f t="shared" si="33"/>
        <v>24992</v>
      </c>
      <c r="L100" s="168">
        <f t="shared" si="33"/>
        <v>20520</v>
      </c>
      <c r="M100" s="168">
        <f t="shared" si="33"/>
        <v>291648</v>
      </c>
      <c r="N100" s="168">
        <f t="shared" si="33"/>
        <v>25728</v>
      </c>
      <c r="O100" s="168">
        <f t="shared" si="33"/>
        <v>131544</v>
      </c>
      <c r="P100" s="168">
        <f t="shared" si="33"/>
        <v>1123320</v>
      </c>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155"/>
      <c r="AY100" s="155"/>
      <c r="AZ100" s="155"/>
      <c r="BA100" s="77"/>
      <c r="BB100" s="77"/>
      <c r="BC100" s="77"/>
      <c r="BD100" s="77"/>
      <c r="BE100" s="77"/>
      <c r="BF100" s="77"/>
      <c r="BG100" s="77"/>
      <c r="BH100" s="77"/>
      <c r="BI100" s="77"/>
      <c r="BJ100" s="77"/>
      <c r="BK100" s="77"/>
      <c r="BL100" s="77"/>
      <c r="BM100" s="77"/>
      <c r="BN100" s="77"/>
      <c r="BO100" s="77"/>
      <c r="BP100" s="77"/>
      <c r="BQ100" s="77"/>
      <c r="BR100" s="77"/>
      <c r="BS100" s="77"/>
      <c r="BT100" s="77"/>
      <c r="BU100" s="77"/>
      <c r="BV100" s="77"/>
      <c r="BW100" s="77"/>
      <c r="BX100" s="77"/>
      <c r="BY100" s="77"/>
      <c r="BZ100" s="77"/>
      <c r="CA100" s="77"/>
      <c r="CB100" s="77"/>
      <c r="CC100" s="77"/>
      <c r="CD100" s="77"/>
      <c r="CE100" s="77"/>
      <c r="CF100" s="77"/>
      <c r="CG100" s="77"/>
      <c r="CH100" s="77"/>
      <c r="CI100" s="77"/>
      <c r="CJ100" s="77"/>
      <c r="CK100" s="77"/>
      <c r="CL100" s="77"/>
      <c r="CM100" s="77"/>
    </row>
    <row r="101" spans="1:141" ht="27" customHeight="1" x14ac:dyDescent="0.2">
      <c r="A101" s="28"/>
      <c r="B101" s="74"/>
      <c r="C101" s="170"/>
      <c r="D101" s="161"/>
      <c r="E101" s="161"/>
      <c r="F101" s="161"/>
      <c r="H101" s="161"/>
      <c r="I101" s="161"/>
      <c r="J101" s="161"/>
      <c r="K101" s="161"/>
      <c r="L101" s="161"/>
      <c r="M101" s="161"/>
      <c r="N101" s="161"/>
      <c r="O101" s="161"/>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155"/>
      <c r="AY101" s="155"/>
      <c r="AZ101" s="155"/>
      <c r="BA101" s="77"/>
      <c r="BB101" s="77"/>
      <c r="BC101" s="77"/>
      <c r="BD101" s="77"/>
      <c r="BE101" s="77"/>
      <c r="BF101" s="77"/>
      <c r="BG101" s="77"/>
      <c r="BH101" s="77"/>
      <c r="BI101" s="77"/>
      <c r="BJ101" s="77"/>
      <c r="BK101" s="77"/>
      <c r="BL101" s="77"/>
      <c r="BM101" s="77"/>
      <c r="BN101" s="77"/>
      <c r="BO101" s="77"/>
      <c r="BP101" s="77"/>
      <c r="BQ101" s="77"/>
      <c r="BR101" s="77"/>
      <c r="BS101" s="77"/>
      <c r="BT101" s="77"/>
      <c r="BU101" s="77"/>
      <c r="BV101" s="77"/>
      <c r="BW101" s="77"/>
      <c r="BX101" s="77"/>
      <c r="BY101" s="77"/>
      <c r="BZ101" s="77"/>
      <c r="CA101" s="77"/>
      <c r="CB101" s="77"/>
      <c r="CC101" s="77"/>
      <c r="CD101" s="77"/>
      <c r="CE101" s="77"/>
      <c r="CF101" s="77"/>
      <c r="CG101" s="77"/>
      <c r="CH101" s="77"/>
      <c r="CI101" s="77"/>
      <c r="CJ101" s="77"/>
      <c r="CK101" s="77"/>
      <c r="CL101" s="77"/>
      <c r="CM101" s="77"/>
    </row>
    <row r="102" spans="1:141" ht="27" customHeight="1" x14ac:dyDescent="0.2">
      <c r="B102" s="160"/>
      <c r="C102" s="169" t="s">
        <v>71</v>
      </c>
      <c r="D102" s="25" t="s">
        <v>192</v>
      </c>
      <c r="E102" s="25" t="s">
        <v>191</v>
      </c>
      <c r="F102" s="260" t="s">
        <v>331</v>
      </c>
      <c r="G102" s="25" t="s">
        <v>323</v>
      </c>
      <c r="H102" s="25" t="s">
        <v>190</v>
      </c>
      <c r="I102" s="25" t="s">
        <v>189</v>
      </c>
      <c r="J102" s="25" t="s">
        <v>188</v>
      </c>
      <c r="K102" s="25" t="s">
        <v>187</v>
      </c>
      <c r="L102" s="25" t="s">
        <v>186</v>
      </c>
      <c r="M102" s="25" t="s">
        <v>185</v>
      </c>
      <c r="N102" s="25" t="s">
        <v>184</v>
      </c>
      <c r="O102" s="25" t="s">
        <v>183</v>
      </c>
      <c r="P102" s="25" t="s">
        <v>346</v>
      </c>
      <c r="AZ102" s="155"/>
      <c r="BA102" s="77"/>
      <c r="BB102" s="77"/>
      <c r="BC102" s="77"/>
      <c r="BD102" s="77"/>
      <c r="BE102" s="77"/>
      <c r="BF102" s="77"/>
      <c r="BG102" s="77"/>
      <c r="BH102" s="77"/>
      <c r="BI102" s="77"/>
      <c r="BJ102" s="77"/>
      <c r="BK102" s="77"/>
      <c r="BL102" s="77"/>
      <c r="BM102" s="77"/>
      <c r="BN102" s="77"/>
      <c r="BO102" s="77"/>
      <c r="BP102" s="77"/>
      <c r="BQ102" s="77"/>
      <c r="BR102" s="77"/>
      <c r="BS102" s="77"/>
      <c r="BT102" s="77"/>
      <c r="BU102" s="77"/>
      <c r="BV102" s="77"/>
      <c r="BW102" s="77"/>
      <c r="BX102" s="77"/>
      <c r="BY102" s="77"/>
      <c r="BZ102" s="77"/>
      <c r="CA102" s="77"/>
      <c r="CB102" s="77"/>
      <c r="CC102" s="77"/>
      <c r="CD102" s="77"/>
      <c r="CE102" s="77"/>
      <c r="CF102" s="77"/>
      <c r="CG102" s="77"/>
      <c r="CH102" s="77"/>
      <c r="CI102" s="77"/>
      <c r="CJ102" s="77"/>
      <c r="CK102" s="77"/>
      <c r="CL102" s="77"/>
      <c r="CM102" s="77"/>
    </row>
    <row r="103" spans="1:141" ht="27" customHeight="1" x14ac:dyDescent="0.2">
      <c r="A103" s="155"/>
      <c r="B103" s="26">
        <v>51</v>
      </c>
      <c r="C103" s="111" t="s">
        <v>182</v>
      </c>
      <c r="D103" s="168">
        <f>D93*$D$46</f>
        <v>38368512</v>
      </c>
      <c r="E103" s="168">
        <f t="shared" ref="E103:P103" si="34">E93*$D$46</f>
        <v>9707443.2000000011</v>
      </c>
      <c r="F103" s="168">
        <f t="shared" si="34"/>
        <v>3125606.3999999994</v>
      </c>
      <c r="G103" s="168">
        <f t="shared" si="34"/>
        <v>10998489.600000001</v>
      </c>
      <c r="H103" s="168">
        <f t="shared" si="34"/>
        <v>427714.56</v>
      </c>
      <c r="I103" s="168">
        <f t="shared" si="34"/>
        <v>815216.64000000001</v>
      </c>
      <c r="J103" s="168">
        <f t="shared" si="34"/>
        <v>446342.40000000002</v>
      </c>
      <c r="K103" s="168">
        <f t="shared" si="34"/>
        <v>167946.24000000002</v>
      </c>
      <c r="L103" s="168">
        <f t="shared" si="34"/>
        <v>137894.39999999999</v>
      </c>
      <c r="M103" s="168">
        <f t="shared" si="34"/>
        <v>1959874.5600000003</v>
      </c>
      <c r="N103" s="168">
        <f t="shared" si="34"/>
        <v>172892.16</v>
      </c>
      <c r="O103" s="168">
        <f t="shared" si="34"/>
        <v>883975.68000000017</v>
      </c>
      <c r="P103" s="168">
        <f t="shared" si="34"/>
        <v>7548710.4000000004</v>
      </c>
      <c r="Q103" s="155"/>
      <c r="R103" s="155"/>
      <c r="S103" s="155"/>
      <c r="T103" s="155"/>
      <c r="U103" s="155"/>
      <c r="V103" s="155"/>
      <c r="W103" s="155"/>
      <c r="X103" s="155"/>
      <c r="Y103" s="155"/>
      <c r="Z103" s="155"/>
      <c r="AA103" s="155"/>
      <c r="AB103" s="155"/>
      <c r="AC103" s="155"/>
      <c r="AD103" s="155"/>
      <c r="AE103" s="155"/>
      <c r="AF103" s="155"/>
      <c r="AG103" s="155"/>
      <c r="AH103" s="155"/>
      <c r="AI103" s="155"/>
      <c r="AJ103" s="155"/>
      <c r="AK103" s="155"/>
      <c r="AL103" s="155"/>
      <c r="AM103" s="155"/>
      <c r="AN103" s="155"/>
      <c r="AO103" s="155"/>
      <c r="AP103" s="155"/>
      <c r="AQ103" s="155"/>
      <c r="AR103" s="155"/>
      <c r="AS103" s="155"/>
      <c r="AT103" s="155"/>
      <c r="AU103" s="155"/>
      <c r="AV103" s="155"/>
      <c r="AW103" s="155"/>
      <c r="AX103" s="155"/>
      <c r="AY103" s="155"/>
      <c r="AZ103" s="155"/>
      <c r="BA103" s="77"/>
      <c r="BB103" s="77"/>
      <c r="BC103" s="77"/>
      <c r="BD103" s="77"/>
      <c r="BE103" s="77"/>
      <c r="BF103" s="77"/>
      <c r="BG103" s="77"/>
      <c r="BH103" s="77"/>
      <c r="BI103" s="77"/>
      <c r="BJ103" s="77"/>
      <c r="BK103" s="77"/>
      <c r="BL103" s="77"/>
      <c r="BM103" s="77"/>
      <c r="BN103" s="77"/>
      <c r="BO103" s="77"/>
      <c r="BP103" s="77"/>
      <c r="BQ103" s="77"/>
      <c r="BR103" s="77"/>
      <c r="BS103" s="77"/>
      <c r="BT103" s="77"/>
      <c r="BU103" s="77"/>
      <c r="BV103" s="77"/>
      <c r="BW103" s="77"/>
      <c r="BX103" s="77"/>
      <c r="BY103" s="77"/>
      <c r="BZ103" s="77"/>
      <c r="CA103" s="77"/>
      <c r="CB103" s="77"/>
      <c r="CC103" s="77"/>
      <c r="CD103" s="77"/>
      <c r="CE103" s="77"/>
      <c r="CF103" s="77"/>
      <c r="CG103" s="77"/>
      <c r="CH103" s="77"/>
      <c r="CI103" s="77"/>
      <c r="CJ103" s="77"/>
      <c r="CK103" s="77"/>
      <c r="CL103" s="77"/>
      <c r="CM103" s="77"/>
    </row>
    <row r="104" spans="1:141" ht="27" customHeight="1" x14ac:dyDescent="0.2">
      <c r="A104" s="155"/>
      <c r="B104" s="26">
        <v>52</v>
      </c>
      <c r="C104" s="111" t="s">
        <v>181</v>
      </c>
      <c r="D104" s="168">
        <f>D93*$D$47</f>
        <v>11990160</v>
      </c>
      <c r="E104" s="168">
        <f t="shared" ref="E104:P104" si="35">E93*$D$47</f>
        <v>3033576</v>
      </c>
      <c r="F104" s="168">
        <f t="shared" si="35"/>
        <v>976751.99999999977</v>
      </c>
      <c r="G104" s="168">
        <f t="shared" si="35"/>
        <v>3437028</v>
      </c>
      <c r="H104" s="168">
        <f t="shared" si="35"/>
        <v>133660.79999999999</v>
      </c>
      <c r="I104" s="168">
        <f t="shared" si="35"/>
        <v>254755.19999999998</v>
      </c>
      <c r="J104" s="168">
        <f t="shared" si="35"/>
        <v>139482</v>
      </c>
      <c r="K104" s="168">
        <f t="shared" si="35"/>
        <v>52483.200000000004</v>
      </c>
      <c r="L104" s="168">
        <f t="shared" si="35"/>
        <v>43092</v>
      </c>
      <c r="M104" s="168">
        <f t="shared" si="35"/>
        <v>612460.80000000005</v>
      </c>
      <c r="N104" s="168">
        <f t="shared" si="35"/>
        <v>54028.799999999996</v>
      </c>
      <c r="O104" s="168">
        <f t="shared" si="35"/>
        <v>276242.40000000002</v>
      </c>
      <c r="P104" s="168">
        <f t="shared" si="35"/>
        <v>2358972</v>
      </c>
      <c r="Q104" s="155"/>
      <c r="R104" s="155"/>
      <c r="S104" s="155"/>
      <c r="T104" s="155"/>
      <c r="U104" s="155"/>
      <c r="V104" s="155"/>
      <c r="W104" s="155"/>
      <c r="X104" s="155"/>
      <c r="Y104" s="155"/>
      <c r="Z104" s="155"/>
      <c r="AA104" s="155"/>
      <c r="AB104" s="155"/>
      <c r="AC104" s="155"/>
      <c r="AD104" s="155"/>
      <c r="AE104" s="155"/>
      <c r="AF104" s="155"/>
      <c r="AG104" s="155"/>
      <c r="AH104" s="155"/>
      <c r="AI104" s="155"/>
      <c r="AJ104" s="155"/>
      <c r="AK104" s="155"/>
      <c r="AL104" s="155"/>
      <c r="AM104" s="155"/>
      <c r="AN104" s="155"/>
      <c r="AO104" s="155"/>
      <c r="AP104" s="155"/>
      <c r="AQ104" s="155"/>
      <c r="AR104" s="155"/>
      <c r="AS104" s="155"/>
      <c r="AT104" s="155"/>
      <c r="AU104" s="155"/>
      <c r="AV104" s="155"/>
      <c r="AW104" s="155"/>
      <c r="AX104" s="155"/>
      <c r="AY104" s="155"/>
      <c r="AZ104" s="155"/>
      <c r="BA104" s="77"/>
      <c r="BB104" s="77"/>
      <c r="BC104" s="77"/>
      <c r="BD104" s="77"/>
      <c r="BE104" s="77"/>
      <c r="BF104" s="77"/>
      <c r="BG104" s="77"/>
      <c r="BH104" s="77"/>
      <c r="BI104" s="77"/>
      <c r="BJ104" s="77"/>
      <c r="BK104" s="77"/>
      <c r="BL104" s="77"/>
      <c r="BM104" s="77"/>
      <c r="BN104" s="77"/>
      <c r="BO104" s="77"/>
      <c r="BP104" s="77"/>
      <c r="BQ104" s="77"/>
      <c r="BR104" s="77"/>
      <c r="BS104" s="77"/>
      <c r="BT104" s="77"/>
      <c r="BU104" s="77"/>
      <c r="BV104" s="77"/>
      <c r="BW104" s="77"/>
      <c r="BX104" s="77"/>
      <c r="BY104" s="77"/>
      <c r="BZ104" s="77"/>
      <c r="CA104" s="77"/>
      <c r="CB104" s="77"/>
      <c r="CC104" s="77"/>
      <c r="CD104" s="77"/>
      <c r="CE104" s="77"/>
      <c r="CF104" s="77"/>
      <c r="CG104" s="77"/>
      <c r="CH104" s="77"/>
      <c r="CI104" s="77"/>
      <c r="CJ104" s="77"/>
      <c r="CK104" s="77"/>
      <c r="CL104" s="77"/>
      <c r="CM104" s="77"/>
    </row>
    <row r="105" spans="1:141" ht="27" customHeight="1" x14ac:dyDescent="0.2">
      <c r="A105" s="28"/>
      <c r="B105" s="26">
        <v>53</v>
      </c>
      <c r="C105" s="111" t="s">
        <v>180</v>
      </c>
      <c r="D105" s="168">
        <f>D92*$D$46</f>
        <v>13703040</v>
      </c>
      <c r="E105" s="168">
        <f t="shared" ref="E105:P105" si="36">E92*$D$46</f>
        <v>3466944</v>
      </c>
      <c r="F105" s="168">
        <f t="shared" si="36"/>
        <v>1116288</v>
      </c>
      <c r="G105" s="168">
        <f t="shared" si="36"/>
        <v>3928032</v>
      </c>
      <c r="H105" s="168">
        <f t="shared" si="36"/>
        <v>152755.20000000001</v>
      </c>
      <c r="I105" s="168">
        <f t="shared" si="36"/>
        <v>291148.79999999999</v>
      </c>
      <c r="J105" s="168">
        <f t="shared" si="36"/>
        <v>159408</v>
      </c>
      <c r="K105" s="168">
        <f t="shared" si="36"/>
        <v>59980.800000000003</v>
      </c>
      <c r="L105" s="168">
        <f t="shared" si="36"/>
        <v>49248</v>
      </c>
      <c r="M105" s="168">
        <f t="shared" si="36"/>
        <v>699955.20000000007</v>
      </c>
      <c r="N105" s="168">
        <f t="shared" si="36"/>
        <v>61747.200000000004</v>
      </c>
      <c r="O105" s="168">
        <f t="shared" si="36"/>
        <v>315705.60000000003</v>
      </c>
      <c r="P105" s="168">
        <f t="shared" si="36"/>
        <v>2695968</v>
      </c>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155"/>
      <c r="AY105" s="155"/>
      <c r="AZ105" s="156"/>
      <c r="BA105" s="77"/>
      <c r="BB105" s="77"/>
      <c r="BC105" s="77"/>
      <c r="BD105" s="77"/>
      <c r="BE105" s="77"/>
      <c r="BF105" s="77"/>
      <c r="BG105" s="77"/>
      <c r="BH105" s="77"/>
      <c r="BI105" s="77"/>
      <c r="BJ105" s="77"/>
      <c r="BK105" s="77"/>
      <c r="BL105" s="77"/>
      <c r="BM105" s="77"/>
      <c r="BN105" s="77"/>
      <c r="BO105" s="77"/>
      <c r="BP105" s="77"/>
      <c r="BQ105" s="77"/>
      <c r="BR105" s="77"/>
      <c r="BS105" s="77"/>
      <c r="BT105" s="77"/>
      <c r="BU105" s="77"/>
      <c r="BV105" s="77"/>
      <c r="BW105" s="77"/>
      <c r="BX105" s="77"/>
      <c r="BY105" s="77"/>
      <c r="BZ105" s="77"/>
      <c r="CA105" s="77"/>
      <c r="CB105" s="77"/>
      <c r="CC105" s="77"/>
      <c r="CD105" s="77"/>
      <c r="CE105" s="77"/>
      <c r="CF105" s="77"/>
      <c r="CG105" s="77"/>
      <c r="CH105" s="77"/>
      <c r="CI105" s="77"/>
      <c r="CJ105" s="77"/>
      <c r="CK105" s="77"/>
      <c r="CL105" s="77"/>
      <c r="CM105" s="77"/>
    </row>
    <row r="106" spans="1:141" ht="27" customHeight="1" x14ac:dyDescent="0.2">
      <c r="A106" s="28"/>
      <c r="B106" s="26">
        <v>54</v>
      </c>
      <c r="C106" s="111" t="s">
        <v>179</v>
      </c>
      <c r="D106" s="168">
        <f>D92*$D$47</f>
        <v>4282200</v>
      </c>
      <c r="E106" s="168">
        <f t="shared" ref="E106:P106" si="37">E92*$D$47</f>
        <v>1083420</v>
      </c>
      <c r="F106" s="168">
        <f t="shared" si="37"/>
        <v>348840</v>
      </c>
      <c r="G106" s="168">
        <f t="shared" si="37"/>
        <v>1227510</v>
      </c>
      <c r="H106" s="168">
        <f t="shared" si="37"/>
        <v>47736</v>
      </c>
      <c r="I106" s="168">
        <f t="shared" si="37"/>
        <v>90984</v>
      </c>
      <c r="J106" s="168">
        <f t="shared" si="37"/>
        <v>49815</v>
      </c>
      <c r="K106" s="168">
        <f t="shared" si="37"/>
        <v>18744</v>
      </c>
      <c r="L106" s="168">
        <f t="shared" si="37"/>
        <v>15390</v>
      </c>
      <c r="M106" s="168">
        <f t="shared" si="37"/>
        <v>218736</v>
      </c>
      <c r="N106" s="168">
        <f t="shared" si="37"/>
        <v>19296</v>
      </c>
      <c r="O106" s="168">
        <f t="shared" si="37"/>
        <v>98658</v>
      </c>
      <c r="P106" s="168">
        <f t="shared" si="37"/>
        <v>842490</v>
      </c>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155"/>
      <c r="AY106" s="155"/>
      <c r="AZ106" s="155"/>
      <c r="BA106" s="77"/>
      <c r="BB106" s="77"/>
      <c r="BC106" s="77"/>
      <c r="BD106" s="77"/>
      <c r="BE106" s="77"/>
      <c r="BF106" s="77"/>
      <c r="BG106" s="77"/>
      <c r="BH106" s="77"/>
      <c r="BI106" s="77"/>
      <c r="BJ106" s="77"/>
      <c r="BK106" s="77"/>
      <c r="BL106" s="77"/>
      <c r="BM106" s="77"/>
      <c r="BN106" s="77"/>
      <c r="BO106" s="77"/>
      <c r="BP106" s="77"/>
      <c r="BQ106" s="77"/>
      <c r="BR106" s="77"/>
      <c r="BS106" s="77"/>
      <c r="BT106" s="77"/>
      <c r="BU106" s="77"/>
      <c r="BV106" s="77"/>
      <c r="BW106" s="77"/>
      <c r="BX106" s="77"/>
      <c r="BY106" s="77"/>
      <c r="BZ106" s="77"/>
      <c r="CA106" s="77"/>
      <c r="CB106" s="77"/>
      <c r="CC106" s="77"/>
      <c r="CD106" s="77"/>
      <c r="CE106" s="77"/>
      <c r="CF106" s="77"/>
      <c r="CG106" s="77"/>
      <c r="CH106" s="77"/>
      <c r="CI106" s="77"/>
      <c r="CJ106" s="77"/>
      <c r="CK106" s="77"/>
      <c r="CL106" s="77"/>
      <c r="CM106" s="77"/>
    </row>
    <row r="107" spans="1:141" ht="27" customHeight="1" x14ac:dyDescent="0.2">
      <c r="B107" s="74"/>
      <c r="BB107" s="155"/>
      <c r="BC107" s="155"/>
      <c r="BD107" s="155"/>
      <c r="BE107" s="155"/>
      <c r="BF107" s="155"/>
      <c r="BG107" s="156"/>
      <c r="BH107" s="156"/>
      <c r="BI107" s="156"/>
      <c r="BJ107" s="77"/>
      <c r="BK107" s="77"/>
      <c r="BL107" s="77"/>
      <c r="BM107" s="77"/>
      <c r="BN107" s="77"/>
      <c r="BO107" s="77"/>
      <c r="BP107" s="77"/>
      <c r="BQ107" s="77"/>
      <c r="BR107" s="77"/>
      <c r="BS107" s="77"/>
      <c r="BT107" s="77"/>
      <c r="BU107" s="77"/>
      <c r="BV107" s="77"/>
      <c r="BW107" s="77"/>
      <c r="BX107" s="77"/>
      <c r="BY107" s="77"/>
      <c r="BZ107" s="77"/>
      <c r="CA107" s="77"/>
      <c r="CB107" s="77"/>
      <c r="CC107" s="77"/>
      <c r="CD107" s="77"/>
      <c r="CE107" s="77"/>
      <c r="CF107" s="77"/>
      <c r="CG107" s="77"/>
      <c r="CH107" s="77"/>
      <c r="CI107" s="77"/>
      <c r="CJ107" s="77"/>
      <c r="CK107" s="77"/>
      <c r="CL107" s="77"/>
      <c r="CM107" s="77"/>
      <c r="CN107" s="77"/>
      <c r="CO107" s="77"/>
      <c r="CP107" s="77"/>
      <c r="CQ107" s="77"/>
      <c r="CR107" s="77"/>
      <c r="CS107" s="77"/>
      <c r="CT107" s="77"/>
      <c r="CU107" s="77"/>
      <c r="CV107" s="77"/>
      <c r="CW107" s="77"/>
      <c r="CX107" s="77"/>
      <c r="CY107" s="77"/>
      <c r="CZ107" s="77"/>
      <c r="DA107" s="77"/>
      <c r="DB107" s="77"/>
      <c r="DC107" s="77"/>
      <c r="DD107" s="77"/>
      <c r="DE107" s="77"/>
      <c r="DF107" s="77"/>
      <c r="DG107" s="77"/>
      <c r="DH107" s="77"/>
      <c r="DI107" s="77"/>
      <c r="DJ107" s="77"/>
      <c r="DK107" s="77"/>
      <c r="DL107" s="77"/>
      <c r="DM107" s="77"/>
      <c r="DN107" s="77"/>
      <c r="DO107" s="77"/>
      <c r="DP107" s="77"/>
      <c r="DQ107" s="77"/>
      <c r="DR107" s="77"/>
      <c r="DS107" s="77"/>
      <c r="DT107" s="77"/>
      <c r="DU107" s="77"/>
      <c r="DV107" s="77"/>
      <c r="DW107" s="77"/>
      <c r="DX107" s="77"/>
      <c r="DY107" s="77"/>
      <c r="DZ107" s="77"/>
      <c r="EA107" s="77"/>
      <c r="EB107" s="77"/>
      <c r="EC107" s="77"/>
      <c r="ED107" s="77"/>
      <c r="EE107" s="77"/>
      <c r="EF107" s="77"/>
      <c r="EG107" s="77"/>
      <c r="EH107" s="77"/>
      <c r="EI107" s="77"/>
      <c r="EJ107" s="77"/>
      <c r="EK107" s="77"/>
    </row>
    <row r="108" spans="1:141" ht="27" customHeight="1" x14ac:dyDescent="0.2">
      <c r="C108" s="162" t="s">
        <v>178</v>
      </c>
      <c r="D108" s="161"/>
      <c r="E108" s="161"/>
      <c r="F108" s="161"/>
      <c r="G108" s="161"/>
      <c r="BB108" s="155"/>
      <c r="BC108" s="155"/>
      <c r="BD108" s="155"/>
      <c r="BE108" s="155"/>
      <c r="BF108" s="155"/>
      <c r="BG108" s="156"/>
      <c r="BH108" s="156"/>
      <c r="BI108" s="156"/>
      <c r="BJ108" s="77"/>
      <c r="BK108" s="77"/>
      <c r="BL108" s="77"/>
      <c r="BM108" s="77"/>
      <c r="BN108" s="77"/>
      <c r="BO108" s="77"/>
      <c r="BP108" s="77"/>
      <c r="BQ108" s="77"/>
      <c r="BR108" s="77"/>
      <c r="BS108" s="77"/>
      <c r="BT108" s="77"/>
      <c r="BU108" s="77"/>
      <c r="BV108" s="77"/>
      <c r="BW108" s="77"/>
      <c r="BX108" s="77"/>
      <c r="BY108" s="77"/>
      <c r="BZ108" s="77"/>
      <c r="CA108" s="77"/>
      <c r="CB108" s="77"/>
      <c r="CC108" s="77"/>
      <c r="CD108" s="77"/>
      <c r="CE108" s="77"/>
      <c r="CF108" s="77"/>
      <c r="CG108" s="77"/>
      <c r="CH108" s="77"/>
      <c r="CI108" s="77"/>
      <c r="CJ108" s="77"/>
      <c r="CK108" s="77"/>
      <c r="CL108" s="77"/>
      <c r="CM108" s="77"/>
      <c r="CN108" s="77"/>
      <c r="CO108" s="77"/>
      <c r="CP108" s="77"/>
      <c r="CQ108" s="77"/>
      <c r="CR108" s="77"/>
      <c r="CS108" s="77"/>
      <c r="CT108" s="77"/>
      <c r="CU108" s="77"/>
      <c r="CV108" s="77"/>
      <c r="CW108" s="77"/>
      <c r="CX108" s="77"/>
      <c r="CY108" s="77"/>
      <c r="CZ108" s="77"/>
      <c r="DA108" s="77"/>
      <c r="DB108" s="77"/>
      <c r="DC108" s="77"/>
      <c r="DD108" s="77"/>
      <c r="DE108" s="77"/>
      <c r="DF108" s="77"/>
      <c r="DG108" s="77"/>
      <c r="DH108" s="77"/>
      <c r="DI108" s="77"/>
      <c r="DJ108" s="77"/>
      <c r="DK108" s="77"/>
      <c r="DL108" s="77"/>
      <c r="DM108" s="77"/>
      <c r="DN108" s="77"/>
      <c r="DO108" s="77"/>
      <c r="DP108" s="77"/>
      <c r="DQ108" s="77"/>
      <c r="DR108" s="77"/>
      <c r="DS108" s="77"/>
      <c r="DT108" s="77"/>
      <c r="DU108" s="77"/>
      <c r="DV108" s="77"/>
      <c r="DW108" s="77"/>
      <c r="DX108" s="77"/>
      <c r="DY108" s="77"/>
      <c r="DZ108" s="77"/>
      <c r="EA108" s="77"/>
      <c r="EB108" s="77"/>
      <c r="EC108" s="77"/>
      <c r="ED108" s="77"/>
      <c r="EE108" s="77"/>
      <c r="EF108" s="77"/>
      <c r="EG108" s="77"/>
      <c r="EH108" s="77"/>
      <c r="EI108" s="77"/>
      <c r="EJ108" s="77"/>
      <c r="EK108" s="77"/>
    </row>
    <row r="109" spans="1:141" ht="27" customHeight="1" x14ac:dyDescent="0.2">
      <c r="B109" s="160"/>
      <c r="C109" s="158"/>
      <c r="D109" s="159" t="s">
        <v>154</v>
      </c>
      <c r="E109" s="159" t="s">
        <v>153</v>
      </c>
      <c r="F109" s="159" t="s">
        <v>152</v>
      </c>
      <c r="G109" s="159" t="s">
        <v>151</v>
      </c>
      <c r="BB109" s="155"/>
      <c r="BC109" s="155"/>
      <c r="BD109" s="155"/>
      <c r="BE109" s="155"/>
      <c r="BF109" s="155"/>
      <c r="BG109" s="156"/>
      <c r="BH109" s="156"/>
      <c r="BI109" s="156"/>
      <c r="BJ109" s="77"/>
      <c r="BK109" s="77"/>
      <c r="BL109" s="77"/>
      <c r="BM109" s="77"/>
      <c r="BN109" s="77"/>
      <c r="BO109" s="77"/>
      <c r="BP109" s="77"/>
      <c r="BQ109" s="77"/>
      <c r="BR109" s="77"/>
      <c r="BS109" s="77"/>
      <c r="BT109" s="77"/>
      <c r="BU109" s="77"/>
      <c r="BV109" s="77"/>
      <c r="BW109" s="77"/>
      <c r="BX109" s="77"/>
      <c r="BY109" s="77"/>
      <c r="BZ109" s="77"/>
      <c r="CA109" s="77"/>
      <c r="CB109" s="77"/>
      <c r="CC109" s="77"/>
      <c r="CD109" s="77"/>
      <c r="CE109" s="77"/>
      <c r="CF109" s="77"/>
      <c r="CG109" s="77"/>
      <c r="CH109" s="77"/>
      <c r="CI109" s="77"/>
      <c r="CJ109" s="77"/>
      <c r="CK109" s="77"/>
      <c r="CL109" s="77"/>
      <c r="CM109" s="77"/>
      <c r="CN109" s="77"/>
      <c r="CO109" s="77"/>
      <c r="CP109" s="77"/>
      <c r="CQ109" s="77"/>
      <c r="CR109" s="77"/>
      <c r="CS109" s="77"/>
      <c r="CT109" s="77"/>
      <c r="CU109" s="77"/>
      <c r="CV109" s="77"/>
      <c r="CW109" s="77"/>
      <c r="CX109" s="77"/>
      <c r="CY109" s="77"/>
      <c r="CZ109" s="77"/>
      <c r="DA109" s="77"/>
      <c r="DB109" s="77"/>
      <c r="DC109" s="77"/>
      <c r="DD109" s="77"/>
      <c r="DE109" s="77"/>
      <c r="DF109" s="77"/>
      <c r="DG109" s="77"/>
      <c r="DH109" s="77"/>
      <c r="DI109" s="77"/>
      <c r="DJ109" s="77"/>
      <c r="DK109" s="77"/>
      <c r="DL109" s="77"/>
      <c r="DM109" s="77"/>
      <c r="DN109" s="77"/>
      <c r="DO109" s="77"/>
      <c r="DP109" s="77"/>
      <c r="DQ109" s="77"/>
      <c r="DR109" s="77"/>
      <c r="DS109" s="77"/>
      <c r="DT109" s="77"/>
      <c r="DU109" s="77"/>
      <c r="DV109" s="77"/>
      <c r="DW109" s="77"/>
      <c r="DX109" s="77"/>
      <c r="DY109" s="77"/>
      <c r="DZ109" s="77"/>
      <c r="EA109" s="77"/>
      <c r="EB109" s="77"/>
      <c r="EC109" s="77"/>
      <c r="ED109" s="77"/>
      <c r="EE109" s="77"/>
      <c r="EF109" s="77"/>
      <c r="EG109" s="77"/>
      <c r="EH109" s="77"/>
      <c r="EI109" s="77"/>
      <c r="EJ109" s="77"/>
      <c r="EK109" s="77"/>
    </row>
    <row r="110" spans="1:141" ht="27" customHeight="1" x14ac:dyDescent="0.2">
      <c r="B110" s="26">
        <v>55</v>
      </c>
      <c r="C110" s="163" t="s">
        <v>177</v>
      </c>
      <c r="D110" s="167">
        <f>D97</f>
        <v>51158016</v>
      </c>
      <c r="E110" s="167">
        <f>D98</f>
        <v>15986880</v>
      </c>
      <c r="F110" s="167">
        <f>D103</f>
        <v>38368512</v>
      </c>
      <c r="G110" s="167">
        <f>D104</f>
        <v>11990160</v>
      </c>
      <c r="BB110" s="155"/>
      <c r="BC110" s="155"/>
      <c r="BD110" s="155"/>
      <c r="BE110" s="155"/>
      <c r="BF110" s="155"/>
      <c r="BG110" s="156"/>
      <c r="BH110" s="156"/>
      <c r="BI110" s="156"/>
      <c r="BJ110" s="77"/>
      <c r="BK110" s="77"/>
      <c r="BL110" s="77"/>
      <c r="BM110" s="77"/>
      <c r="BN110" s="77"/>
      <c r="BO110" s="77"/>
      <c r="BP110" s="77"/>
      <c r="BQ110" s="77"/>
      <c r="BR110" s="77"/>
      <c r="BS110" s="77"/>
      <c r="BT110" s="77"/>
      <c r="BU110" s="77"/>
      <c r="BV110" s="77"/>
      <c r="BW110" s="77"/>
      <c r="BX110" s="77"/>
      <c r="BY110" s="77"/>
      <c r="BZ110" s="77"/>
      <c r="CA110" s="77"/>
      <c r="CB110" s="77"/>
      <c r="CC110" s="77"/>
      <c r="CD110" s="77"/>
      <c r="CE110" s="77"/>
      <c r="CF110" s="77"/>
      <c r="CG110" s="77"/>
      <c r="CH110" s="77"/>
      <c r="CI110" s="77"/>
      <c r="CJ110" s="77"/>
      <c r="CK110" s="77"/>
      <c r="CL110" s="77"/>
      <c r="CM110" s="77"/>
      <c r="CN110" s="77"/>
      <c r="CO110" s="77"/>
      <c r="CP110" s="77"/>
      <c r="CQ110" s="77"/>
      <c r="CR110" s="77"/>
      <c r="CS110" s="77"/>
      <c r="CT110" s="77"/>
      <c r="CU110" s="77"/>
      <c r="CV110" s="77"/>
      <c r="CW110" s="77"/>
      <c r="CX110" s="77"/>
      <c r="CY110" s="77"/>
      <c r="CZ110" s="77"/>
      <c r="DA110" s="77"/>
      <c r="DB110" s="77"/>
      <c r="DC110" s="77"/>
      <c r="DD110" s="77"/>
      <c r="DE110" s="77"/>
      <c r="DF110" s="77"/>
      <c r="DG110" s="77"/>
      <c r="DH110" s="77"/>
      <c r="DI110" s="77"/>
      <c r="DJ110" s="77"/>
      <c r="DK110" s="77"/>
      <c r="DL110" s="77"/>
      <c r="DM110" s="77"/>
      <c r="DN110" s="77"/>
      <c r="DO110" s="77"/>
      <c r="DP110" s="77"/>
      <c r="DQ110" s="77"/>
      <c r="DR110" s="77"/>
      <c r="DS110" s="77"/>
      <c r="DT110" s="77"/>
      <c r="DU110" s="77"/>
      <c r="DV110" s="77"/>
      <c r="DW110" s="77"/>
      <c r="DX110" s="77"/>
      <c r="DY110" s="77"/>
      <c r="DZ110" s="77"/>
      <c r="EA110" s="77"/>
      <c r="EB110" s="77"/>
      <c r="EC110" s="77"/>
      <c r="ED110" s="77"/>
      <c r="EE110" s="77"/>
      <c r="EF110" s="77"/>
      <c r="EG110" s="77"/>
      <c r="EH110" s="77"/>
      <c r="EI110" s="77"/>
      <c r="EJ110" s="77"/>
      <c r="EK110" s="77"/>
    </row>
    <row r="111" spans="1:141" ht="27" customHeight="1" x14ac:dyDescent="0.2">
      <c r="B111" s="26">
        <v>56</v>
      </c>
      <c r="C111" s="158" t="s">
        <v>176</v>
      </c>
      <c r="D111" s="167">
        <f>D99</f>
        <v>18270720</v>
      </c>
      <c r="E111" s="167">
        <f>D100</f>
        <v>5709600</v>
      </c>
      <c r="F111" s="167">
        <f>D105</f>
        <v>13703040</v>
      </c>
      <c r="G111" s="167">
        <f>D106</f>
        <v>4282200</v>
      </c>
      <c r="BB111" s="155"/>
      <c r="BC111" s="155"/>
      <c r="BD111" s="155"/>
      <c r="BE111" s="155"/>
      <c r="BF111" s="155"/>
      <c r="BG111" s="156"/>
      <c r="BH111" s="156"/>
      <c r="BI111" s="156"/>
      <c r="BJ111" s="77"/>
      <c r="BK111" s="77"/>
      <c r="BL111" s="77"/>
      <c r="BM111" s="77"/>
      <c r="BN111" s="77"/>
      <c r="BO111" s="77"/>
      <c r="BP111" s="77"/>
      <c r="BQ111" s="77"/>
      <c r="BR111" s="77"/>
      <c r="BS111" s="77"/>
      <c r="BT111" s="77"/>
      <c r="BU111" s="77"/>
      <c r="BV111" s="77"/>
      <c r="BW111" s="77"/>
      <c r="BX111" s="77"/>
      <c r="BY111" s="77"/>
      <c r="BZ111" s="77"/>
      <c r="CA111" s="77"/>
      <c r="CB111" s="77"/>
      <c r="CC111" s="77"/>
      <c r="CD111" s="77"/>
      <c r="CE111" s="77"/>
      <c r="CF111" s="77"/>
      <c r="CG111" s="77"/>
      <c r="CH111" s="77"/>
      <c r="CI111" s="77"/>
      <c r="CJ111" s="77"/>
      <c r="CK111" s="77"/>
      <c r="CL111" s="77"/>
      <c r="CM111" s="77"/>
      <c r="CN111" s="77"/>
      <c r="CO111" s="77"/>
      <c r="CP111" s="77"/>
      <c r="CQ111" s="77"/>
      <c r="CR111" s="77"/>
      <c r="CS111" s="77"/>
      <c r="CT111" s="77"/>
      <c r="CU111" s="77"/>
      <c r="CV111" s="77"/>
      <c r="CW111" s="77"/>
      <c r="CX111" s="77"/>
      <c r="CY111" s="77"/>
      <c r="CZ111" s="77"/>
      <c r="DA111" s="77"/>
      <c r="DB111" s="77"/>
      <c r="DC111" s="77"/>
      <c r="DD111" s="77"/>
      <c r="DE111" s="77"/>
      <c r="DF111" s="77"/>
      <c r="DG111" s="77"/>
      <c r="DH111" s="77"/>
      <c r="DI111" s="77"/>
      <c r="DJ111" s="77"/>
      <c r="DK111" s="77"/>
      <c r="DL111" s="77"/>
      <c r="DM111" s="77"/>
      <c r="DN111" s="77"/>
      <c r="DO111" s="77"/>
      <c r="DP111" s="77"/>
      <c r="DQ111" s="77"/>
      <c r="DR111" s="77"/>
      <c r="DS111" s="77"/>
      <c r="DT111" s="77"/>
      <c r="DU111" s="77"/>
      <c r="DV111" s="77"/>
      <c r="DW111" s="77"/>
      <c r="DX111" s="77"/>
      <c r="DY111" s="77"/>
      <c r="DZ111" s="77"/>
      <c r="EA111" s="77"/>
      <c r="EB111" s="77"/>
      <c r="EC111" s="77"/>
      <c r="ED111" s="77"/>
      <c r="EE111" s="77"/>
      <c r="EF111" s="77"/>
      <c r="EG111" s="77"/>
      <c r="EH111" s="77"/>
      <c r="EI111" s="77"/>
      <c r="EJ111" s="77"/>
      <c r="EK111" s="77"/>
    </row>
    <row r="112" spans="1:141" ht="27" customHeight="1" x14ac:dyDescent="0.2">
      <c r="B112" s="26">
        <v>57</v>
      </c>
      <c r="C112" s="158" t="s">
        <v>172</v>
      </c>
      <c r="D112" s="167">
        <f>E97</f>
        <v>12943257.600000001</v>
      </c>
      <c r="E112" s="167">
        <f>E98</f>
        <v>4044768</v>
      </c>
      <c r="F112" s="167">
        <f>E103</f>
        <v>9707443.2000000011</v>
      </c>
      <c r="G112" s="167">
        <f>E104</f>
        <v>3033576</v>
      </c>
      <c r="BB112" s="155"/>
      <c r="BC112" s="155"/>
      <c r="BD112" s="155"/>
      <c r="BE112" s="155"/>
      <c r="BF112" s="155"/>
      <c r="BG112" s="156"/>
      <c r="BH112" s="156"/>
      <c r="BI112" s="156"/>
      <c r="BJ112" s="77"/>
      <c r="BK112" s="77"/>
      <c r="BL112" s="77"/>
      <c r="BM112" s="77"/>
      <c r="BN112" s="77"/>
      <c r="BO112" s="77"/>
      <c r="BP112" s="77"/>
      <c r="BQ112" s="77"/>
      <c r="BR112" s="77"/>
      <c r="BS112" s="77"/>
      <c r="BT112" s="77"/>
      <c r="BU112" s="77"/>
      <c r="BV112" s="77"/>
      <c r="BW112" s="77"/>
      <c r="BX112" s="77"/>
      <c r="BY112" s="77"/>
      <c r="BZ112" s="77"/>
      <c r="CA112" s="77"/>
      <c r="CB112" s="77"/>
      <c r="CC112" s="77"/>
      <c r="CD112" s="77"/>
      <c r="CE112" s="77"/>
      <c r="CF112" s="77"/>
      <c r="CG112" s="77"/>
      <c r="CH112" s="77"/>
      <c r="CI112" s="77"/>
      <c r="CJ112" s="77"/>
      <c r="CK112" s="77"/>
      <c r="CL112" s="77"/>
      <c r="CM112" s="77"/>
      <c r="CN112" s="77"/>
      <c r="CO112" s="77"/>
      <c r="CP112" s="77"/>
      <c r="CQ112" s="77"/>
      <c r="CR112" s="77"/>
      <c r="CS112" s="77"/>
      <c r="CT112" s="77"/>
      <c r="CU112" s="77"/>
      <c r="CV112" s="77"/>
      <c r="CW112" s="77"/>
      <c r="CX112" s="77"/>
      <c r="CY112" s="77"/>
      <c r="CZ112" s="77"/>
      <c r="DA112" s="77"/>
      <c r="DB112" s="77"/>
      <c r="DC112" s="77"/>
      <c r="DD112" s="77"/>
      <c r="DE112" s="77"/>
      <c r="DF112" s="77"/>
      <c r="DG112" s="77"/>
      <c r="DH112" s="77"/>
      <c r="DI112" s="77"/>
      <c r="DJ112" s="77"/>
      <c r="DK112" s="77"/>
      <c r="DL112" s="77"/>
      <c r="DM112" s="77"/>
      <c r="DN112" s="77"/>
      <c r="DO112" s="77"/>
      <c r="DP112" s="77"/>
      <c r="DQ112" s="77"/>
      <c r="DR112" s="77"/>
      <c r="DS112" s="77"/>
      <c r="DT112" s="77"/>
      <c r="DU112" s="77"/>
      <c r="DV112" s="77"/>
      <c r="DW112" s="77"/>
      <c r="DX112" s="77"/>
      <c r="DY112" s="77"/>
      <c r="DZ112" s="77"/>
      <c r="EA112" s="77"/>
      <c r="EB112" s="77"/>
      <c r="EC112" s="77"/>
      <c r="ED112" s="77"/>
      <c r="EE112" s="77"/>
      <c r="EF112" s="77"/>
      <c r="EG112" s="77"/>
      <c r="EH112" s="77"/>
      <c r="EI112" s="77"/>
      <c r="EJ112" s="77"/>
      <c r="EK112" s="77"/>
    </row>
    <row r="113" spans="1:141" ht="27" customHeight="1" x14ac:dyDescent="0.2">
      <c r="B113" s="26">
        <v>58</v>
      </c>
      <c r="C113" s="158" t="s">
        <v>171</v>
      </c>
      <c r="D113" s="167">
        <f>E99</f>
        <v>4622592</v>
      </c>
      <c r="E113" s="167">
        <f>E100</f>
        <v>1444560</v>
      </c>
      <c r="F113" s="167">
        <f>E105</f>
        <v>3466944</v>
      </c>
      <c r="G113" s="167">
        <f>E106</f>
        <v>1083420</v>
      </c>
      <c r="BA113" s="155"/>
      <c r="BB113" s="155"/>
      <c r="BC113" s="155"/>
      <c r="BD113" s="155"/>
      <c r="BE113" s="155"/>
      <c r="BF113" s="155"/>
      <c r="BG113" s="156"/>
      <c r="BH113" s="156"/>
      <c r="BI113" s="156"/>
      <c r="BJ113" s="77"/>
      <c r="BK113" s="77"/>
      <c r="BL113" s="77"/>
      <c r="BM113" s="77"/>
      <c r="BN113" s="77"/>
      <c r="BO113" s="77"/>
      <c r="BP113" s="77"/>
      <c r="BQ113" s="77"/>
      <c r="BR113" s="77"/>
      <c r="BS113" s="77"/>
      <c r="BT113" s="77"/>
      <c r="BU113" s="77"/>
      <c r="BV113" s="77"/>
      <c r="BW113" s="77"/>
      <c r="BX113" s="77"/>
      <c r="BY113" s="77"/>
      <c r="BZ113" s="77"/>
      <c r="CA113" s="77"/>
      <c r="CB113" s="77"/>
      <c r="CC113" s="77"/>
      <c r="CD113" s="77"/>
      <c r="CE113" s="77"/>
      <c r="CF113" s="77"/>
      <c r="CG113" s="77"/>
      <c r="CH113" s="77"/>
      <c r="CI113" s="77"/>
      <c r="CJ113" s="77"/>
      <c r="CK113" s="77"/>
      <c r="CL113" s="77"/>
      <c r="CM113" s="77"/>
      <c r="CN113" s="77"/>
      <c r="CO113" s="77"/>
      <c r="CP113" s="77"/>
      <c r="CQ113" s="77"/>
      <c r="CR113" s="77"/>
      <c r="CS113" s="77"/>
      <c r="CT113" s="77"/>
      <c r="CU113" s="77"/>
      <c r="CV113" s="77"/>
      <c r="CW113" s="77"/>
      <c r="CX113" s="77"/>
      <c r="CY113" s="77"/>
      <c r="CZ113" s="77"/>
      <c r="DA113" s="77"/>
      <c r="DB113" s="77"/>
      <c r="DC113" s="77"/>
      <c r="DD113" s="77"/>
      <c r="DE113" s="77"/>
      <c r="DF113" s="77"/>
      <c r="DG113" s="77"/>
      <c r="DH113" s="77"/>
      <c r="DI113" s="77"/>
      <c r="DJ113" s="77"/>
      <c r="DK113" s="77"/>
      <c r="DL113" s="77"/>
      <c r="DM113" s="77"/>
      <c r="DN113" s="77"/>
      <c r="DO113" s="77"/>
      <c r="DP113" s="77"/>
      <c r="DQ113" s="77"/>
      <c r="DR113" s="77"/>
      <c r="DS113" s="77"/>
      <c r="DT113" s="77"/>
      <c r="DU113" s="77"/>
      <c r="DV113" s="77"/>
      <c r="DW113" s="77"/>
      <c r="DX113" s="77"/>
      <c r="DY113" s="77"/>
      <c r="DZ113" s="77"/>
      <c r="EA113" s="77"/>
      <c r="EB113" s="77"/>
      <c r="EC113" s="77"/>
      <c r="ED113" s="77"/>
      <c r="EE113" s="77"/>
      <c r="EF113" s="77"/>
      <c r="EG113" s="77"/>
      <c r="EH113" s="77"/>
      <c r="EI113" s="77"/>
      <c r="EJ113" s="77"/>
      <c r="EK113" s="77"/>
    </row>
    <row r="114" spans="1:141" ht="27" customHeight="1" x14ac:dyDescent="0.2">
      <c r="B114" s="26">
        <v>59</v>
      </c>
      <c r="C114" s="158" t="s">
        <v>170</v>
      </c>
      <c r="D114" s="167">
        <f>F97</f>
        <v>4167475.1999999993</v>
      </c>
      <c r="E114" s="167">
        <f>F98</f>
        <v>1302335.9999999998</v>
      </c>
      <c r="F114" s="167">
        <f>F103</f>
        <v>3125606.3999999994</v>
      </c>
      <c r="G114" s="167">
        <f>F104</f>
        <v>976751.99999999977</v>
      </c>
      <c r="BA114" s="155"/>
      <c r="BB114" s="155"/>
      <c r="BC114" s="155"/>
      <c r="BD114" s="155"/>
      <c r="BE114" s="155"/>
      <c r="BF114" s="155"/>
      <c r="BG114" s="156"/>
      <c r="BH114" s="156"/>
      <c r="BI114" s="156"/>
      <c r="BJ114" s="77"/>
      <c r="BK114" s="77"/>
      <c r="BL114" s="77"/>
      <c r="BM114" s="77"/>
      <c r="BN114" s="77"/>
      <c r="BO114" s="77"/>
      <c r="BP114" s="77"/>
      <c r="BQ114" s="77"/>
      <c r="BR114" s="77"/>
      <c r="BS114" s="77"/>
      <c r="BT114" s="77"/>
      <c r="BU114" s="77"/>
      <c r="BV114" s="77"/>
      <c r="BW114" s="77"/>
      <c r="BX114" s="77"/>
      <c r="BY114" s="77"/>
      <c r="BZ114" s="77"/>
      <c r="CA114" s="77"/>
      <c r="CB114" s="77"/>
      <c r="CC114" s="77"/>
      <c r="CD114" s="77"/>
      <c r="CE114" s="77"/>
      <c r="CF114" s="77"/>
      <c r="CG114" s="77"/>
      <c r="CH114" s="77"/>
      <c r="CI114" s="77"/>
      <c r="CJ114" s="77"/>
      <c r="CK114" s="77"/>
      <c r="CL114" s="77"/>
      <c r="CM114" s="77"/>
      <c r="CN114" s="77"/>
      <c r="CO114" s="77"/>
      <c r="CP114" s="77"/>
      <c r="CQ114" s="77"/>
      <c r="CR114" s="77"/>
      <c r="CS114" s="77"/>
      <c r="CT114" s="77"/>
      <c r="CU114" s="77"/>
      <c r="CV114" s="77"/>
      <c r="CW114" s="77"/>
      <c r="CX114" s="77"/>
      <c r="CY114" s="77"/>
      <c r="CZ114" s="77"/>
      <c r="DA114" s="77"/>
      <c r="DB114" s="77"/>
      <c r="DC114" s="77"/>
      <c r="DD114" s="77"/>
      <c r="DE114" s="77"/>
      <c r="DF114" s="77"/>
      <c r="DG114" s="77"/>
      <c r="DH114" s="77"/>
      <c r="DI114" s="77"/>
      <c r="DJ114" s="77"/>
      <c r="DK114" s="77"/>
      <c r="DL114" s="77"/>
      <c r="DM114" s="77"/>
      <c r="DN114" s="77"/>
      <c r="DO114" s="77"/>
      <c r="DP114" s="77"/>
      <c r="DQ114" s="77"/>
      <c r="DR114" s="77"/>
      <c r="DS114" s="77"/>
      <c r="DT114" s="77"/>
      <c r="DU114" s="77"/>
      <c r="DV114" s="77"/>
      <c r="DW114" s="77"/>
      <c r="DX114" s="77"/>
      <c r="DY114" s="77"/>
      <c r="DZ114" s="77"/>
      <c r="EA114" s="77"/>
      <c r="EB114" s="77"/>
      <c r="EC114" s="77"/>
      <c r="ED114" s="77"/>
      <c r="EE114" s="77"/>
      <c r="EF114" s="77"/>
      <c r="EG114" s="77"/>
      <c r="EH114" s="77"/>
      <c r="EI114" s="77"/>
      <c r="EJ114" s="77"/>
      <c r="EK114" s="77"/>
    </row>
    <row r="115" spans="1:141" ht="27" customHeight="1" x14ac:dyDescent="0.2">
      <c r="B115" s="26">
        <v>60</v>
      </c>
      <c r="C115" s="158" t="s">
        <v>169</v>
      </c>
      <c r="D115" s="261">
        <f>F99</f>
        <v>1488384</v>
      </c>
      <c r="E115" s="262">
        <f>F100</f>
        <v>465120</v>
      </c>
      <c r="F115" s="262">
        <f>F105</f>
        <v>1116288</v>
      </c>
      <c r="G115" s="262">
        <f>F106</f>
        <v>348840</v>
      </c>
      <c r="BA115" s="155"/>
      <c r="BB115" s="155"/>
      <c r="BC115" s="155"/>
      <c r="BD115" s="155"/>
      <c r="BE115" s="155"/>
      <c r="BF115" s="155"/>
      <c r="BG115" s="156"/>
      <c r="BH115" s="156"/>
      <c r="BI115" s="156"/>
      <c r="BJ115" s="77"/>
      <c r="BK115" s="77"/>
      <c r="BL115" s="77"/>
      <c r="BM115" s="77"/>
      <c r="BN115" s="77"/>
      <c r="BO115" s="77"/>
      <c r="BP115" s="77"/>
      <c r="BQ115" s="77"/>
      <c r="BR115" s="77"/>
      <c r="BS115" s="77"/>
      <c r="BT115" s="77"/>
      <c r="BU115" s="77"/>
      <c r="BV115" s="77"/>
      <c r="BW115" s="77"/>
      <c r="BX115" s="77"/>
      <c r="BY115" s="77"/>
      <c r="BZ115" s="77"/>
      <c r="CA115" s="77"/>
      <c r="CB115" s="77"/>
      <c r="CC115" s="77"/>
      <c r="CD115" s="77"/>
      <c r="CE115" s="77"/>
      <c r="CF115" s="77"/>
      <c r="CG115" s="77"/>
      <c r="CH115" s="77"/>
      <c r="CI115" s="77"/>
      <c r="CJ115" s="77"/>
      <c r="CK115" s="77"/>
      <c r="CL115" s="77"/>
      <c r="CM115" s="77"/>
      <c r="CN115" s="77"/>
      <c r="CO115" s="77"/>
      <c r="CP115" s="77"/>
      <c r="CQ115" s="77"/>
      <c r="CR115" s="77"/>
      <c r="CS115" s="77"/>
      <c r="CT115" s="77"/>
      <c r="CU115" s="77"/>
      <c r="CV115" s="77"/>
      <c r="CW115" s="77"/>
      <c r="CX115" s="77"/>
      <c r="CY115" s="77"/>
      <c r="CZ115" s="77"/>
      <c r="DA115" s="77"/>
      <c r="DB115" s="77"/>
      <c r="DC115" s="77"/>
      <c r="DD115" s="77"/>
      <c r="DE115" s="77"/>
      <c r="DF115" s="77"/>
      <c r="DG115" s="77"/>
      <c r="DH115" s="77"/>
      <c r="DI115" s="77"/>
      <c r="DJ115" s="77"/>
      <c r="DK115" s="77"/>
      <c r="DL115" s="77"/>
      <c r="DM115" s="77"/>
      <c r="DN115" s="77"/>
      <c r="DO115" s="77"/>
      <c r="DP115" s="77"/>
      <c r="DQ115" s="77"/>
      <c r="DR115" s="77"/>
      <c r="DS115" s="77"/>
      <c r="DT115" s="77"/>
      <c r="DU115" s="77"/>
      <c r="DV115" s="77"/>
      <c r="DW115" s="77"/>
      <c r="DX115" s="77"/>
      <c r="DY115" s="77"/>
      <c r="DZ115" s="77"/>
      <c r="EA115" s="77"/>
      <c r="EB115" s="77"/>
      <c r="EC115" s="77"/>
      <c r="ED115" s="77"/>
      <c r="EE115" s="77"/>
      <c r="EF115" s="77"/>
      <c r="EG115" s="77"/>
      <c r="EH115" s="77"/>
      <c r="EI115" s="77"/>
      <c r="EJ115" s="77"/>
      <c r="EK115" s="77"/>
    </row>
    <row r="116" spans="1:141" ht="27" customHeight="1" x14ac:dyDescent="0.2">
      <c r="B116" s="26">
        <v>61</v>
      </c>
      <c r="C116" s="158" t="s">
        <v>344</v>
      </c>
      <c r="D116" s="167">
        <f>G97</f>
        <v>14664652.800000001</v>
      </c>
      <c r="E116" s="167">
        <f>G98</f>
        <v>4582704</v>
      </c>
      <c r="F116" s="167">
        <f>G103</f>
        <v>10998489.600000001</v>
      </c>
      <c r="G116" s="167">
        <f>G104</f>
        <v>3437028</v>
      </c>
      <c r="BA116" s="155"/>
      <c r="BB116" s="155"/>
      <c r="BC116" s="155"/>
      <c r="BD116" s="155"/>
      <c r="BE116" s="155"/>
      <c r="BF116" s="155"/>
      <c r="BG116" s="156"/>
      <c r="BH116" s="156"/>
      <c r="BI116" s="156"/>
      <c r="BJ116" s="77"/>
      <c r="BK116" s="77"/>
      <c r="BL116" s="77"/>
      <c r="BM116" s="77"/>
      <c r="BN116" s="77"/>
      <c r="BO116" s="77"/>
      <c r="BP116" s="77"/>
      <c r="BQ116" s="77"/>
      <c r="BR116" s="77"/>
      <c r="BS116" s="77"/>
      <c r="BT116" s="77"/>
      <c r="BU116" s="77"/>
      <c r="BV116" s="77"/>
      <c r="BW116" s="77"/>
      <c r="BX116" s="77"/>
      <c r="BY116" s="77"/>
      <c r="BZ116" s="77"/>
      <c r="CA116" s="77"/>
      <c r="CB116" s="77"/>
      <c r="CC116" s="77"/>
      <c r="CD116" s="77"/>
      <c r="CE116" s="77"/>
      <c r="CF116" s="77"/>
      <c r="CG116" s="77"/>
      <c r="CH116" s="77"/>
      <c r="CI116" s="77"/>
      <c r="CJ116" s="77"/>
      <c r="CK116" s="77"/>
      <c r="CL116" s="77"/>
      <c r="CM116" s="77"/>
      <c r="CN116" s="77"/>
      <c r="CO116" s="77"/>
      <c r="CP116" s="77"/>
      <c r="CQ116" s="77"/>
      <c r="CR116" s="77"/>
      <c r="CS116" s="77"/>
      <c r="CT116" s="77"/>
      <c r="CU116" s="77"/>
      <c r="CV116" s="77"/>
      <c r="CW116" s="77"/>
      <c r="CX116" s="77"/>
      <c r="CY116" s="77"/>
      <c r="CZ116" s="77"/>
      <c r="DA116" s="77"/>
      <c r="DB116" s="77"/>
      <c r="DC116" s="77"/>
      <c r="DD116" s="77"/>
      <c r="DE116" s="77"/>
      <c r="DF116" s="77"/>
      <c r="DG116" s="77"/>
      <c r="DH116" s="77"/>
      <c r="DI116" s="77"/>
      <c r="DJ116" s="77"/>
      <c r="DK116" s="77"/>
      <c r="DL116" s="77"/>
      <c r="DM116" s="77"/>
      <c r="DN116" s="77"/>
      <c r="DO116" s="77"/>
      <c r="DP116" s="77"/>
      <c r="DQ116" s="77"/>
      <c r="DR116" s="77"/>
      <c r="DS116" s="77"/>
      <c r="DT116" s="77"/>
      <c r="DU116" s="77"/>
      <c r="DV116" s="77"/>
      <c r="DW116" s="77"/>
      <c r="DX116" s="77"/>
      <c r="DY116" s="77"/>
      <c r="DZ116" s="77"/>
      <c r="EA116" s="77"/>
      <c r="EB116" s="77"/>
      <c r="EC116" s="77"/>
      <c r="ED116" s="77"/>
      <c r="EE116" s="77"/>
      <c r="EF116" s="77"/>
      <c r="EG116" s="77"/>
      <c r="EH116" s="77"/>
      <c r="EI116" s="77"/>
      <c r="EJ116" s="77"/>
      <c r="EK116" s="77"/>
    </row>
    <row r="117" spans="1:141" ht="27" customHeight="1" x14ac:dyDescent="0.2">
      <c r="B117" s="26">
        <v>62</v>
      </c>
      <c r="C117" s="158" t="s">
        <v>345</v>
      </c>
      <c r="D117" s="167">
        <f>G99</f>
        <v>5237376</v>
      </c>
      <c r="E117" s="167">
        <f>G100</f>
        <v>1636680</v>
      </c>
      <c r="F117" s="167">
        <f>G105</f>
        <v>3928032</v>
      </c>
      <c r="G117" s="167">
        <f>G106</f>
        <v>1227510</v>
      </c>
      <c r="BA117" s="155"/>
      <c r="BB117" s="155"/>
      <c r="BC117" s="155"/>
      <c r="BD117" s="155"/>
      <c r="BE117" s="155"/>
      <c r="BF117" s="155"/>
      <c r="BG117" s="156"/>
      <c r="BH117" s="156"/>
      <c r="BI117" s="156"/>
      <c r="BJ117" s="77"/>
      <c r="BK117" s="77"/>
      <c r="BL117" s="77"/>
      <c r="BM117" s="77"/>
      <c r="BN117" s="77"/>
      <c r="BO117" s="77"/>
      <c r="BP117" s="77"/>
      <c r="BQ117" s="77"/>
      <c r="BR117" s="77"/>
      <c r="BS117" s="77"/>
      <c r="BT117" s="77"/>
      <c r="BU117" s="77"/>
      <c r="BV117" s="77"/>
      <c r="BW117" s="77"/>
      <c r="BX117" s="77"/>
      <c r="BY117" s="77"/>
      <c r="BZ117" s="77"/>
      <c r="CA117" s="77"/>
      <c r="CB117" s="77"/>
      <c r="CC117" s="77"/>
      <c r="CD117" s="77"/>
      <c r="CE117" s="77"/>
      <c r="CF117" s="77"/>
      <c r="CG117" s="77"/>
      <c r="CH117" s="77"/>
      <c r="CI117" s="77"/>
      <c r="CJ117" s="77"/>
      <c r="CK117" s="77"/>
      <c r="CL117" s="77"/>
      <c r="CM117" s="77"/>
      <c r="CN117" s="77"/>
      <c r="CO117" s="77"/>
      <c r="CP117" s="77"/>
      <c r="CQ117" s="77"/>
      <c r="CR117" s="77"/>
      <c r="CS117" s="77"/>
      <c r="CT117" s="77"/>
      <c r="CU117" s="77"/>
      <c r="CV117" s="77"/>
      <c r="CW117" s="77"/>
      <c r="CX117" s="77"/>
      <c r="CY117" s="77"/>
      <c r="CZ117" s="77"/>
      <c r="DA117" s="77"/>
      <c r="DB117" s="77"/>
      <c r="DC117" s="77"/>
      <c r="DD117" s="77"/>
      <c r="DE117" s="77"/>
      <c r="DF117" s="77"/>
      <c r="DG117" s="77"/>
      <c r="DH117" s="77"/>
      <c r="DI117" s="77"/>
      <c r="DJ117" s="77"/>
      <c r="DK117" s="77"/>
      <c r="DL117" s="77"/>
      <c r="DM117" s="77"/>
      <c r="DN117" s="77"/>
      <c r="DO117" s="77"/>
      <c r="DP117" s="77"/>
      <c r="DQ117" s="77"/>
      <c r="DR117" s="77"/>
      <c r="DS117" s="77"/>
      <c r="DT117" s="77"/>
      <c r="DU117" s="77"/>
      <c r="DV117" s="77"/>
      <c r="DW117" s="77"/>
      <c r="DX117" s="77"/>
      <c r="DY117" s="77"/>
      <c r="DZ117" s="77"/>
      <c r="EA117" s="77"/>
      <c r="EB117" s="77"/>
      <c r="EC117" s="77"/>
      <c r="ED117" s="77"/>
      <c r="EE117" s="77"/>
      <c r="EF117" s="77"/>
      <c r="EG117" s="77"/>
      <c r="EH117" s="77"/>
      <c r="EI117" s="77"/>
      <c r="EJ117" s="77"/>
      <c r="EK117" s="77"/>
    </row>
    <row r="118" spans="1:141" ht="27" customHeight="1" x14ac:dyDescent="0.2">
      <c r="BA118" s="155"/>
      <c r="BB118" s="155"/>
      <c r="BC118" s="155"/>
      <c r="BD118" s="155"/>
      <c r="BE118" s="155"/>
      <c r="BF118" s="155"/>
      <c r="BG118" s="156"/>
      <c r="BH118" s="156"/>
      <c r="BI118" s="156"/>
      <c r="BJ118" s="77"/>
      <c r="BK118" s="77"/>
      <c r="BL118" s="77"/>
      <c r="BM118" s="77"/>
      <c r="BN118" s="77"/>
      <c r="BO118" s="77"/>
      <c r="BP118" s="77"/>
      <c r="BQ118" s="77"/>
      <c r="BR118" s="77"/>
      <c r="BS118" s="77"/>
      <c r="BT118" s="77"/>
      <c r="BU118" s="77"/>
      <c r="BV118" s="77"/>
      <c r="BW118" s="77"/>
      <c r="BX118" s="77"/>
      <c r="BY118" s="77"/>
      <c r="BZ118" s="77"/>
      <c r="CA118" s="77"/>
      <c r="CB118" s="77"/>
      <c r="CC118" s="77"/>
      <c r="CD118" s="77"/>
      <c r="CE118" s="77"/>
      <c r="CF118" s="77"/>
      <c r="CG118" s="77"/>
      <c r="CH118" s="77"/>
      <c r="CI118" s="77"/>
      <c r="CJ118" s="77"/>
      <c r="CK118" s="77"/>
      <c r="CL118" s="77"/>
      <c r="CM118" s="77"/>
      <c r="CN118" s="77"/>
      <c r="CO118" s="77"/>
      <c r="CP118" s="77"/>
      <c r="CQ118" s="77"/>
      <c r="CR118" s="77"/>
      <c r="CS118" s="77"/>
      <c r="CT118" s="77"/>
      <c r="CU118" s="77"/>
      <c r="CV118" s="77"/>
      <c r="CW118" s="77"/>
      <c r="CX118" s="77"/>
      <c r="CY118" s="77"/>
      <c r="CZ118" s="77"/>
      <c r="DA118" s="77"/>
      <c r="DB118" s="77"/>
      <c r="DC118" s="77"/>
      <c r="DD118" s="77"/>
      <c r="DE118" s="77"/>
      <c r="DF118" s="77"/>
      <c r="DG118" s="77"/>
      <c r="DH118" s="77"/>
      <c r="DI118" s="77"/>
      <c r="DJ118" s="77"/>
      <c r="DK118" s="77"/>
      <c r="DL118" s="77"/>
      <c r="DM118" s="77"/>
      <c r="DN118" s="77"/>
      <c r="DO118" s="77"/>
      <c r="DP118" s="77"/>
      <c r="DQ118" s="77"/>
      <c r="DR118" s="77"/>
      <c r="DS118" s="77"/>
      <c r="DT118" s="77"/>
      <c r="DU118" s="77"/>
      <c r="DV118" s="77"/>
      <c r="DW118" s="77"/>
      <c r="DX118" s="77"/>
      <c r="DY118" s="77"/>
      <c r="DZ118" s="77"/>
      <c r="EA118" s="77"/>
      <c r="EB118" s="77"/>
      <c r="EC118" s="77"/>
      <c r="ED118" s="77"/>
      <c r="EE118" s="77"/>
      <c r="EF118" s="77"/>
      <c r="EG118" s="77"/>
      <c r="EH118" s="77"/>
      <c r="EI118" s="77"/>
      <c r="EJ118" s="77"/>
      <c r="EK118" s="77"/>
    </row>
    <row r="119" spans="1:141" ht="42" customHeight="1" x14ac:dyDescent="0.2">
      <c r="A119" s="9"/>
      <c r="B119" s="15" t="s">
        <v>175</v>
      </c>
      <c r="C119" s="9"/>
      <c r="D119" s="166"/>
      <c r="E119" s="166"/>
      <c r="F119" s="166"/>
      <c r="G119" s="166"/>
      <c r="H119" s="166"/>
      <c r="I119" s="166"/>
      <c r="J119" s="166"/>
      <c r="K119" s="166"/>
      <c r="L119" s="165"/>
      <c r="M119" s="165"/>
      <c r="N119" s="165"/>
      <c r="O119" s="165"/>
      <c r="P119" s="165"/>
      <c r="Q119" s="165"/>
      <c r="R119" s="165"/>
      <c r="S119" s="165"/>
      <c r="T119" s="165"/>
      <c r="U119" s="165"/>
      <c r="V119" s="165"/>
      <c r="W119" s="165"/>
      <c r="X119" s="165"/>
      <c r="Y119" s="165"/>
      <c r="Z119" s="165"/>
      <c r="AA119" s="165"/>
      <c r="AB119" s="165"/>
      <c r="AC119" s="165"/>
      <c r="AD119" s="165"/>
      <c r="AE119" s="165"/>
      <c r="AF119" s="165"/>
      <c r="AG119" s="165"/>
      <c r="AH119" s="165"/>
      <c r="AI119" s="165"/>
      <c r="AJ119" s="165"/>
      <c r="AK119" s="164"/>
      <c r="AL119" s="164"/>
      <c r="AM119" s="164"/>
      <c r="AN119" s="164"/>
      <c r="AO119" s="164"/>
      <c r="AP119" s="164"/>
      <c r="AQ119" s="164"/>
      <c r="AR119" s="164"/>
      <c r="AS119" s="164"/>
      <c r="AT119" s="164"/>
      <c r="AU119" s="164"/>
      <c r="AV119" s="164"/>
      <c r="AW119" s="164"/>
      <c r="AX119" s="164"/>
      <c r="AY119" s="164"/>
    </row>
    <row r="120" spans="1:141" ht="27" customHeight="1" x14ac:dyDescent="0.2">
      <c r="BA120" s="155"/>
      <c r="BB120" s="155"/>
      <c r="BC120" s="155"/>
      <c r="BD120" s="155"/>
      <c r="BE120" s="155"/>
      <c r="BF120" s="155"/>
      <c r="BG120" s="155"/>
      <c r="BH120" s="155"/>
      <c r="BI120" s="155"/>
      <c r="BX120" s="77"/>
      <c r="BY120" s="77"/>
      <c r="BZ120" s="77"/>
      <c r="CA120" s="77"/>
      <c r="CB120" s="77"/>
      <c r="CC120" s="77"/>
      <c r="CD120" s="77"/>
      <c r="CE120" s="77"/>
      <c r="CF120" s="77"/>
      <c r="CG120" s="77"/>
      <c r="CH120" s="77"/>
      <c r="CI120" s="77"/>
      <c r="CJ120" s="77"/>
      <c r="CK120" s="77"/>
      <c r="CL120" s="77"/>
      <c r="CM120" s="77"/>
      <c r="CN120" s="77"/>
      <c r="CO120" s="77"/>
      <c r="CP120" s="77"/>
      <c r="CQ120" s="77"/>
      <c r="CR120" s="77"/>
      <c r="CS120" s="77"/>
      <c r="CT120" s="77"/>
      <c r="CU120" s="77"/>
      <c r="CV120" s="77"/>
      <c r="CW120" s="77"/>
      <c r="CX120" s="77"/>
      <c r="CY120" s="77"/>
      <c r="CZ120" s="77"/>
      <c r="DA120" s="77"/>
      <c r="DB120" s="77"/>
      <c r="DC120" s="77"/>
      <c r="DD120" s="77"/>
      <c r="DE120" s="77"/>
      <c r="DF120" s="77"/>
      <c r="DG120" s="77"/>
      <c r="DH120" s="77"/>
      <c r="DI120" s="77"/>
      <c r="DJ120" s="77"/>
      <c r="DK120" s="77"/>
      <c r="DL120" s="77"/>
      <c r="DM120" s="77"/>
      <c r="DN120" s="77"/>
      <c r="DO120" s="77"/>
      <c r="DP120" s="77"/>
      <c r="DQ120" s="77"/>
      <c r="DR120" s="77"/>
      <c r="DS120" s="77"/>
      <c r="DT120" s="77"/>
      <c r="DU120" s="77"/>
      <c r="DV120" s="77"/>
      <c r="DW120" s="77"/>
      <c r="DX120" s="77"/>
      <c r="DY120" s="77"/>
      <c r="DZ120" s="77"/>
      <c r="EA120" s="77"/>
      <c r="EB120" s="77"/>
      <c r="EC120" s="77"/>
      <c r="ED120" s="77"/>
      <c r="EE120" s="77"/>
      <c r="EF120" s="77"/>
      <c r="EG120" s="77"/>
      <c r="EH120" s="77"/>
      <c r="EI120" s="77"/>
      <c r="EJ120" s="77"/>
      <c r="EK120" s="77"/>
    </row>
    <row r="121" spans="1:141" ht="27" customHeight="1" x14ac:dyDescent="0.2">
      <c r="BA121" s="155"/>
      <c r="BB121" s="155"/>
      <c r="BC121" s="155"/>
      <c r="BD121" s="155"/>
      <c r="BE121" s="155"/>
      <c r="BF121" s="155"/>
      <c r="BG121" s="155"/>
      <c r="BH121" s="155"/>
      <c r="BI121" s="155"/>
      <c r="BX121" s="77"/>
      <c r="BY121" s="77"/>
      <c r="BZ121" s="77"/>
      <c r="CA121" s="77"/>
      <c r="CB121" s="77"/>
      <c r="CC121" s="77"/>
      <c r="CD121" s="77"/>
      <c r="CE121" s="77"/>
      <c r="CF121" s="77"/>
      <c r="CG121" s="77"/>
      <c r="CH121" s="77"/>
      <c r="CI121" s="77"/>
      <c r="CJ121" s="77"/>
      <c r="CK121" s="77"/>
      <c r="CL121" s="77"/>
      <c r="CM121" s="77"/>
      <c r="CN121" s="77"/>
      <c r="CO121" s="77"/>
      <c r="CP121" s="77"/>
      <c r="CQ121" s="77"/>
      <c r="CR121" s="77"/>
      <c r="CS121" s="77"/>
      <c r="CT121" s="77"/>
      <c r="CU121" s="77"/>
      <c r="CV121" s="77"/>
      <c r="CW121" s="77"/>
      <c r="CX121" s="77"/>
      <c r="CY121" s="77"/>
      <c r="CZ121" s="77"/>
      <c r="DA121" s="77"/>
      <c r="DB121" s="77"/>
      <c r="DC121" s="77"/>
      <c r="DD121" s="77"/>
      <c r="DE121" s="77"/>
      <c r="DF121" s="77"/>
      <c r="DG121" s="77"/>
      <c r="DH121" s="77"/>
      <c r="DI121" s="77"/>
      <c r="DJ121" s="77"/>
      <c r="DK121" s="77"/>
      <c r="DL121" s="77"/>
      <c r="DM121" s="77"/>
      <c r="DN121" s="77"/>
      <c r="DO121" s="77"/>
      <c r="DP121" s="77"/>
      <c r="DQ121" s="77"/>
      <c r="DR121" s="77"/>
      <c r="DS121" s="77"/>
      <c r="DT121" s="77"/>
      <c r="DU121" s="77"/>
      <c r="DV121" s="77"/>
      <c r="DW121" s="77"/>
      <c r="DX121" s="77"/>
      <c r="DY121" s="77"/>
      <c r="DZ121" s="77"/>
      <c r="EA121" s="77"/>
      <c r="EB121" s="77"/>
      <c r="EC121" s="77"/>
      <c r="ED121" s="77"/>
      <c r="EE121" s="77"/>
      <c r="EF121" s="77"/>
      <c r="EG121" s="77"/>
      <c r="EH121" s="77"/>
      <c r="EI121" s="77"/>
      <c r="EJ121" s="77"/>
      <c r="EK121" s="77"/>
    </row>
    <row r="122" spans="1:141" ht="27" customHeight="1" x14ac:dyDescent="0.2">
      <c r="BA122" s="155"/>
      <c r="BB122" s="155"/>
      <c r="BC122" s="155"/>
      <c r="BD122" s="155"/>
      <c r="BE122" s="155"/>
      <c r="BF122" s="155"/>
      <c r="BG122" s="155"/>
      <c r="BH122" s="155"/>
      <c r="BI122" s="155"/>
      <c r="BX122" s="77"/>
      <c r="BY122" s="77"/>
      <c r="BZ122" s="77"/>
      <c r="CA122" s="77"/>
      <c r="CB122" s="77"/>
      <c r="CC122" s="77"/>
      <c r="CD122" s="77"/>
      <c r="CE122" s="77"/>
      <c r="CF122" s="77"/>
      <c r="CG122" s="77"/>
      <c r="CH122" s="77"/>
      <c r="CI122" s="77"/>
      <c r="CJ122" s="77"/>
      <c r="CK122" s="77"/>
      <c r="CL122" s="77"/>
      <c r="CM122" s="77"/>
      <c r="CN122" s="77"/>
      <c r="CO122" s="77"/>
      <c r="CP122" s="77"/>
      <c r="CQ122" s="77"/>
      <c r="CR122" s="77"/>
      <c r="CS122" s="77"/>
      <c r="CT122" s="77"/>
      <c r="CU122" s="77"/>
      <c r="CV122" s="77"/>
      <c r="CW122" s="77"/>
      <c r="CX122" s="77"/>
      <c r="CY122" s="77"/>
      <c r="CZ122" s="77"/>
      <c r="DA122" s="77"/>
      <c r="DB122" s="77"/>
      <c r="DC122" s="77"/>
      <c r="DD122" s="77"/>
      <c r="DE122" s="77"/>
      <c r="DF122" s="77"/>
      <c r="DG122" s="77"/>
      <c r="DH122" s="77"/>
      <c r="DI122" s="77"/>
      <c r="DJ122" s="77"/>
      <c r="DK122" s="77"/>
      <c r="DL122" s="77"/>
      <c r="DM122" s="77"/>
      <c r="DN122" s="77"/>
      <c r="DO122" s="77"/>
      <c r="DP122" s="77"/>
      <c r="DQ122" s="77"/>
      <c r="DR122" s="77"/>
      <c r="DS122" s="77"/>
      <c r="DT122" s="77"/>
      <c r="DU122" s="77"/>
      <c r="DV122" s="77"/>
      <c r="DW122" s="77"/>
      <c r="DX122" s="77"/>
      <c r="DY122" s="77"/>
      <c r="DZ122" s="77"/>
      <c r="EA122" s="77"/>
      <c r="EB122" s="77"/>
      <c r="EC122" s="77"/>
      <c r="ED122" s="77"/>
      <c r="EE122" s="77"/>
      <c r="EF122" s="77"/>
      <c r="EG122" s="77"/>
      <c r="EH122" s="77"/>
      <c r="EI122" s="77"/>
      <c r="EJ122" s="77"/>
      <c r="EK122" s="77"/>
    </row>
    <row r="123" spans="1:141" ht="27" customHeight="1" x14ac:dyDescent="0.2">
      <c r="BA123" s="155"/>
      <c r="BB123" s="155"/>
      <c r="BC123" s="155"/>
      <c r="BD123" s="155"/>
      <c r="BE123" s="155"/>
      <c r="BF123" s="155"/>
      <c r="BG123" s="155"/>
      <c r="BH123" s="155"/>
      <c r="BI123" s="155"/>
      <c r="BX123" s="77"/>
      <c r="BY123" s="77"/>
      <c r="BZ123" s="77"/>
      <c r="CA123" s="77"/>
      <c r="CB123" s="77"/>
      <c r="CC123" s="77"/>
      <c r="CD123" s="77"/>
      <c r="CE123" s="77"/>
      <c r="CF123" s="77"/>
      <c r="CG123" s="77"/>
      <c r="CH123" s="77"/>
      <c r="CI123" s="77"/>
      <c r="CJ123" s="77"/>
      <c r="CK123" s="77"/>
      <c r="CL123" s="77"/>
      <c r="CM123" s="77"/>
      <c r="CN123" s="77"/>
      <c r="CO123" s="77"/>
      <c r="CP123" s="77"/>
      <c r="CQ123" s="77"/>
      <c r="CR123" s="77"/>
      <c r="CS123" s="77"/>
      <c r="CT123" s="77"/>
      <c r="CU123" s="77"/>
      <c r="CV123" s="77"/>
      <c r="CW123" s="77"/>
      <c r="CX123" s="77"/>
      <c r="CY123" s="77"/>
      <c r="CZ123" s="77"/>
      <c r="DA123" s="77"/>
      <c r="DB123" s="77"/>
      <c r="DC123" s="77"/>
      <c r="DD123" s="77"/>
      <c r="DE123" s="77"/>
      <c r="DF123" s="77"/>
      <c r="DG123" s="77"/>
      <c r="DH123" s="77"/>
      <c r="DI123" s="77"/>
      <c r="DJ123" s="77"/>
      <c r="DK123" s="77"/>
      <c r="DL123" s="77"/>
      <c r="DM123" s="77"/>
      <c r="DN123" s="77"/>
      <c r="DO123" s="77"/>
      <c r="DP123" s="77"/>
      <c r="DQ123" s="77"/>
      <c r="DR123" s="77"/>
      <c r="DS123" s="77"/>
      <c r="DT123" s="77"/>
      <c r="DU123" s="77"/>
      <c r="DV123" s="77"/>
      <c r="DW123" s="77"/>
      <c r="DX123" s="77"/>
      <c r="DY123" s="77"/>
      <c r="DZ123" s="77"/>
      <c r="EA123" s="77"/>
      <c r="EB123" s="77"/>
      <c r="EC123" s="77"/>
      <c r="ED123" s="77"/>
      <c r="EE123" s="77"/>
      <c r="EF123" s="77"/>
      <c r="EG123" s="77"/>
      <c r="EH123" s="77"/>
      <c r="EI123" s="77"/>
      <c r="EJ123" s="77"/>
      <c r="EK123" s="77"/>
    </row>
    <row r="124" spans="1:141" ht="27" customHeight="1" x14ac:dyDescent="0.2">
      <c r="A124" s="28"/>
      <c r="B124" s="74"/>
      <c r="C124" s="162" t="s">
        <v>174</v>
      </c>
      <c r="D124" s="161"/>
      <c r="E124" s="161"/>
      <c r="F124" s="161"/>
      <c r="G124" s="161"/>
      <c r="H124" s="161"/>
      <c r="I124" s="161"/>
      <c r="J124" s="161"/>
      <c r="K124" s="161"/>
      <c r="L124" s="161"/>
      <c r="M124" s="161"/>
      <c r="N124" s="161"/>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155"/>
      <c r="AY124" s="155"/>
      <c r="AZ124" s="155"/>
      <c r="BA124" s="77"/>
      <c r="BB124" s="77"/>
      <c r="BC124" s="77"/>
      <c r="BD124" s="77"/>
      <c r="BE124" s="77"/>
      <c r="BF124" s="77"/>
      <c r="BG124" s="77"/>
      <c r="BH124" s="77"/>
      <c r="BI124" s="77"/>
      <c r="BJ124" s="77"/>
      <c r="BK124" s="77"/>
      <c r="BL124" s="77"/>
      <c r="BM124" s="77"/>
      <c r="BN124" s="77"/>
      <c r="BO124" s="77"/>
      <c r="BP124" s="77"/>
      <c r="BQ124" s="77"/>
      <c r="BR124" s="77"/>
      <c r="BS124" s="77"/>
      <c r="BT124" s="77"/>
      <c r="BU124" s="77"/>
      <c r="BV124" s="77"/>
      <c r="BW124" s="77"/>
      <c r="BX124" s="77"/>
      <c r="BY124" s="77"/>
      <c r="BZ124" s="77"/>
      <c r="CA124" s="77"/>
      <c r="CB124" s="77"/>
      <c r="CC124" s="77"/>
      <c r="CD124" s="77"/>
      <c r="CE124" s="77"/>
      <c r="CF124" s="77"/>
      <c r="CG124" s="77"/>
      <c r="CH124" s="77"/>
      <c r="CI124" s="77"/>
      <c r="CJ124" s="77"/>
      <c r="CK124" s="77"/>
      <c r="CL124" s="77"/>
      <c r="CM124" s="77"/>
    </row>
    <row r="125" spans="1:141" ht="27" customHeight="1" x14ac:dyDescent="0.2">
      <c r="A125" s="28"/>
      <c r="B125" s="160"/>
      <c r="C125" s="158"/>
      <c r="D125" s="159" t="s">
        <v>154</v>
      </c>
      <c r="E125" s="159" t="s">
        <v>153</v>
      </c>
      <c r="F125" s="159" t="s">
        <v>152</v>
      </c>
      <c r="G125" s="159" t="s">
        <v>151</v>
      </c>
      <c r="H125" s="161"/>
      <c r="I125" s="161"/>
      <c r="J125" s="161"/>
      <c r="K125" s="161"/>
      <c r="L125" s="161"/>
      <c r="M125" s="161"/>
      <c r="N125" s="161"/>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155"/>
      <c r="AY125" s="155"/>
      <c r="AZ125" s="155"/>
      <c r="BA125" s="77"/>
      <c r="BB125" s="77"/>
      <c r="BC125" s="77"/>
      <c r="BD125" s="77"/>
      <c r="BE125" s="77"/>
      <c r="BF125" s="77"/>
      <c r="BG125" s="77"/>
      <c r="BH125" s="77"/>
      <c r="BI125" s="77"/>
      <c r="BJ125" s="77"/>
      <c r="BK125" s="77"/>
      <c r="BL125" s="77"/>
      <c r="BM125" s="77"/>
      <c r="BN125" s="77"/>
      <c r="BO125" s="77"/>
      <c r="BP125" s="77"/>
      <c r="BQ125" s="77"/>
      <c r="BR125" s="77"/>
      <c r="BS125" s="77"/>
      <c r="BT125" s="77"/>
      <c r="BU125" s="77"/>
      <c r="BV125" s="77"/>
      <c r="BW125" s="77"/>
      <c r="BX125" s="77"/>
      <c r="BY125" s="77"/>
      <c r="BZ125" s="77"/>
      <c r="CA125" s="77"/>
      <c r="CB125" s="77"/>
      <c r="CC125" s="77"/>
      <c r="CD125" s="77"/>
      <c r="CE125" s="77"/>
      <c r="CF125" s="77"/>
      <c r="CG125" s="77"/>
      <c r="CH125" s="77"/>
      <c r="CI125" s="77"/>
      <c r="CJ125" s="77"/>
      <c r="CK125" s="77"/>
      <c r="CL125" s="77"/>
      <c r="CM125" s="77"/>
    </row>
    <row r="126" spans="1:141" ht="27" customHeight="1" x14ac:dyDescent="0.2">
      <c r="A126" s="28"/>
      <c r="B126" s="26">
        <v>63</v>
      </c>
      <c r="C126" s="158" t="s">
        <v>172</v>
      </c>
      <c r="D126" s="157">
        <f t="shared" ref="D126:G129" si="38">D80</f>
        <v>6212763.648</v>
      </c>
      <c r="E126" s="157">
        <f t="shared" si="38"/>
        <v>1941488.6399999999</v>
      </c>
      <c r="F126" s="157">
        <f t="shared" si="38"/>
        <v>4659572.7360000005</v>
      </c>
      <c r="G126" s="157">
        <f t="shared" si="38"/>
        <v>1456116.48</v>
      </c>
      <c r="H126" s="161"/>
      <c r="I126" s="161"/>
      <c r="J126" s="161"/>
      <c r="K126" s="161"/>
      <c r="L126" s="161"/>
      <c r="M126" s="161"/>
      <c r="N126" s="161"/>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155"/>
      <c r="AY126" s="155"/>
      <c r="AZ126" s="155"/>
      <c r="BA126" s="77"/>
      <c r="BB126" s="77"/>
      <c r="BC126" s="77"/>
      <c r="BD126" s="77"/>
      <c r="BE126" s="77"/>
      <c r="BF126" s="77"/>
      <c r="BG126" s="77"/>
      <c r="BH126" s="77"/>
      <c r="BI126" s="77"/>
      <c r="BJ126" s="77"/>
      <c r="BK126" s="77"/>
      <c r="BL126" s="77"/>
      <c r="BM126" s="77"/>
      <c r="BN126" s="77"/>
      <c r="BO126" s="77"/>
      <c r="BP126" s="77"/>
      <c r="BQ126" s="77"/>
      <c r="BR126" s="77"/>
      <c r="BS126" s="77"/>
      <c r="BT126" s="77"/>
      <c r="BU126" s="77"/>
      <c r="BV126" s="77"/>
      <c r="BW126" s="77"/>
      <c r="BX126" s="77"/>
      <c r="BY126" s="77"/>
      <c r="BZ126" s="77"/>
      <c r="CA126" s="77"/>
      <c r="CB126" s="77"/>
      <c r="CC126" s="77"/>
      <c r="CD126" s="77"/>
      <c r="CE126" s="77"/>
      <c r="CF126" s="77"/>
      <c r="CG126" s="77"/>
      <c r="CH126" s="77"/>
      <c r="CI126" s="77"/>
      <c r="CJ126" s="77"/>
      <c r="CK126" s="77"/>
      <c r="CL126" s="77"/>
      <c r="CM126" s="77"/>
    </row>
    <row r="127" spans="1:141" ht="27" customHeight="1" x14ac:dyDescent="0.2">
      <c r="A127" s="28"/>
      <c r="B127" s="26">
        <v>64</v>
      </c>
      <c r="C127" s="158" t="s">
        <v>171</v>
      </c>
      <c r="D127" s="157">
        <f t="shared" si="38"/>
        <v>2218844.1600000001</v>
      </c>
      <c r="E127" s="157">
        <f t="shared" si="38"/>
        <v>693388.80000000005</v>
      </c>
      <c r="F127" s="157">
        <f t="shared" si="38"/>
        <v>1664133.1200000001</v>
      </c>
      <c r="G127" s="157">
        <f t="shared" si="38"/>
        <v>520041.60000000003</v>
      </c>
      <c r="H127" s="161"/>
      <c r="I127" s="161"/>
      <c r="J127" s="161"/>
      <c r="K127" s="161"/>
      <c r="L127" s="161"/>
      <c r="M127" s="161"/>
      <c r="N127" s="161"/>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155"/>
      <c r="AY127" s="155"/>
      <c r="AZ127" s="155"/>
      <c r="BA127" s="77"/>
      <c r="BB127" s="77"/>
      <c r="BC127" s="77"/>
      <c r="BD127" s="77"/>
      <c r="BE127" s="77"/>
      <c r="BF127" s="77"/>
      <c r="BG127" s="77"/>
      <c r="BH127" s="77"/>
      <c r="BI127" s="77"/>
      <c r="BJ127" s="77"/>
      <c r="BK127" s="77"/>
      <c r="BL127" s="77"/>
      <c r="BM127" s="77"/>
      <c r="BN127" s="77"/>
      <c r="BO127" s="77"/>
      <c r="BP127" s="77"/>
      <c r="BQ127" s="77"/>
      <c r="BR127" s="77"/>
      <c r="BS127" s="77"/>
      <c r="BT127" s="77"/>
      <c r="BU127" s="77"/>
      <c r="BV127" s="77"/>
      <c r="BW127" s="77"/>
      <c r="BX127" s="77"/>
      <c r="BY127" s="77"/>
      <c r="BZ127" s="77"/>
      <c r="CA127" s="77"/>
      <c r="CB127" s="77"/>
      <c r="CC127" s="77"/>
      <c r="CD127" s="77"/>
      <c r="CE127" s="77"/>
      <c r="CF127" s="77"/>
      <c r="CG127" s="77"/>
      <c r="CH127" s="77"/>
      <c r="CI127" s="77"/>
      <c r="CJ127" s="77"/>
      <c r="CK127" s="77"/>
      <c r="CL127" s="77"/>
      <c r="CM127" s="77"/>
    </row>
    <row r="128" spans="1:141" ht="27" customHeight="1" x14ac:dyDescent="0.2">
      <c r="A128" s="28"/>
      <c r="B128" s="26">
        <v>65</v>
      </c>
      <c r="C128" s="158" t="s">
        <v>170</v>
      </c>
      <c r="D128" s="157">
        <f t="shared" si="38"/>
        <v>1833689.088</v>
      </c>
      <c r="E128" s="157">
        <f t="shared" si="38"/>
        <v>573027.83999999997</v>
      </c>
      <c r="F128" s="157">
        <f t="shared" si="38"/>
        <v>1375266.8160000001</v>
      </c>
      <c r="G128" s="157">
        <f t="shared" si="38"/>
        <v>429770.88</v>
      </c>
      <c r="H128" s="161"/>
      <c r="I128" s="161"/>
      <c r="J128" s="161"/>
      <c r="K128" s="161"/>
      <c r="L128" s="161"/>
      <c r="M128" s="161"/>
      <c r="N128" s="161"/>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155"/>
      <c r="AY128" s="155"/>
      <c r="AZ128" s="155"/>
      <c r="BA128" s="77"/>
      <c r="BB128" s="77"/>
      <c r="BC128" s="77"/>
      <c r="BD128" s="77"/>
      <c r="BE128" s="77"/>
      <c r="BF128" s="77"/>
      <c r="BG128" s="77"/>
      <c r="BH128" s="77"/>
      <c r="BI128" s="77"/>
      <c r="BJ128" s="77"/>
      <c r="BK128" s="77"/>
      <c r="BL128" s="77"/>
      <c r="BM128" s="77"/>
      <c r="BN128" s="77"/>
      <c r="BO128" s="77"/>
      <c r="BP128" s="77"/>
      <c r="BQ128" s="77"/>
      <c r="BR128" s="77"/>
      <c r="BS128" s="77"/>
      <c r="BT128" s="77"/>
      <c r="BU128" s="77"/>
      <c r="BV128" s="77"/>
      <c r="BW128" s="77"/>
      <c r="BX128" s="77"/>
      <c r="BY128" s="77"/>
      <c r="BZ128" s="77"/>
      <c r="CA128" s="77"/>
      <c r="CB128" s="77"/>
      <c r="CC128" s="77"/>
      <c r="CD128" s="77"/>
      <c r="CE128" s="77"/>
      <c r="CF128" s="77"/>
      <c r="CG128" s="77"/>
      <c r="CH128" s="77"/>
      <c r="CI128" s="77"/>
      <c r="CJ128" s="77"/>
      <c r="CK128" s="77"/>
      <c r="CL128" s="77"/>
      <c r="CM128" s="77"/>
    </row>
    <row r="129" spans="1:144" ht="27" customHeight="1" x14ac:dyDescent="0.2">
      <c r="A129" s="28"/>
      <c r="B129" s="26">
        <v>66</v>
      </c>
      <c r="C129" s="158" t="s">
        <v>169</v>
      </c>
      <c r="D129" s="157">
        <f t="shared" si="38"/>
        <v>654888.95999999996</v>
      </c>
      <c r="E129" s="157">
        <f t="shared" si="38"/>
        <v>204652.79999999999</v>
      </c>
      <c r="F129" s="157">
        <f t="shared" si="38"/>
        <v>491166.71999999997</v>
      </c>
      <c r="G129" s="157">
        <f t="shared" si="38"/>
        <v>153489.59999999998</v>
      </c>
      <c r="H129" s="161"/>
      <c r="I129" s="161"/>
      <c r="J129" s="161"/>
      <c r="K129" s="161"/>
      <c r="L129" s="161"/>
      <c r="M129" s="161"/>
      <c r="N129" s="161"/>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155"/>
      <c r="AY129" s="155"/>
      <c r="AZ129" s="155"/>
      <c r="BA129" s="77"/>
      <c r="BB129" s="77"/>
      <c r="BC129" s="77"/>
      <c r="BD129" s="77"/>
      <c r="BE129" s="77"/>
      <c r="BF129" s="77"/>
      <c r="BG129" s="77"/>
      <c r="BH129" s="77"/>
      <c r="BI129" s="77"/>
      <c r="BJ129" s="77"/>
      <c r="BK129" s="77"/>
      <c r="BL129" s="77"/>
      <c r="BM129" s="77"/>
      <c r="BN129" s="77"/>
      <c r="BO129" s="77"/>
      <c r="BP129" s="77"/>
      <c r="BQ129" s="77"/>
      <c r="BR129" s="77"/>
      <c r="BS129" s="77"/>
      <c r="BT129" s="77"/>
      <c r="BU129" s="77"/>
      <c r="BV129" s="77"/>
      <c r="BW129" s="77"/>
      <c r="BX129" s="77"/>
      <c r="BY129" s="77"/>
      <c r="BZ129" s="77"/>
      <c r="CA129" s="77"/>
      <c r="CB129" s="77"/>
      <c r="CC129" s="77"/>
      <c r="CD129" s="77"/>
      <c r="CE129" s="77"/>
      <c r="CF129" s="77"/>
      <c r="CG129" s="77"/>
      <c r="CH129" s="77"/>
      <c r="CI129" s="77"/>
      <c r="CJ129" s="77"/>
      <c r="CK129" s="77"/>
      <c r="CL129" s="77"/>
      <c r="CM129" s="77"/>
    </row>
    <row r="130" spans="1:144" ht="27" customHeight="1" x14ac:dyDescent="0.2">
      <c r="B130" s="26">
        <v>67</v>
      </c>
      <c r="C130" s="158" t="s">
        <v>344</v>
      </c>
      <c r="D130" s="157">
        <f t="shared" ref="D130:D131" si="39">D84</f>
        <v>6452447.2320000008</v>
      </c>
      <c r="E130" s="157">
        <f t="shared" ref="E130:G131" si="40">E84</f>
        <v>2016389.76</v>
      </c>
      <c r="F130" s="157">
        <f t="shared" si="40"/>
        <v>4839335.4240000006</v>
      </c>
      <c r="G130" s="157">
        <f t="shared" si="40"/>
        <v>1512292.32</v>
      </c>
      <c r="BB130" s="155"/>
      <c r="BC130" s="155"/>
      <c r="BD130" s="155"/>
      <c r="BE130" s="155"/>
      <c r="BF130" s="155"/>
      <c r="BG130" s="155"/>
      <c r="BH130" s="155"/>
      <c r="BI130" s="155"/>
      <c r="BX130" s="77"/>
      <c r="BY130" s="77"/>
      <c r="BZ130" s="77"/>
      <c r="CA130" s="77"/>
      <c r="CB130" s="77"/>
      <c r="CC130" s="77"/>
      <c r="CD130" s="77"/>
      <c r="CE130" s="77"/>
      <c r="CF130" s="77"/>
      <c r="CG130" s="77"/>
      <c r="CH130" s="77"/>
      <c r="CI130" s="77"/>
      <c r="CJ130" s="77"/>
      <c r="CK130" s="77"/>
      <c r="CL130" s="77"/>
      <c r="CM130" s="77"/>
      <c r="CN130" s="77"/>
      <c r="CO130" s="77"/>
      <c r="CP130" s="77"/>
      <c r="CQ130" s="77"/>
      <c r="CR130" s="77"/>
      <c r="CS130" s="77"/>
      <c r="CT130" s="77"/>
      <c r="CU130" s="77"/>
      <c r="CV130" s="77"/>
      <c r="CW130" s="77"/>
      <c r="CX130" s="77"/>
      <c r="CY130" s="77"/>
      <c r="CZ130" s="77"/>
      <c r="DA130" s="77"/>
      <c r="DB130" s="77"/>
      <c r="DC130" s="77"/>
      <c r="DD130" s="77"/>
      <c r="DE130" s="77"/>
      <c r="DF130" s="77"/>
      <c r="DG130" s="77"/>
      <c r="DH130" s="77"/>
      <c r="DI130" s="77"/>
      <c r="DJ130" s="77"/>
      <c r="DK130" s="77"/>
      <c r="DL130" s="77"/>
      <c r="DM130" s="77"/>
      <c r="DN130" s="77"/>
      <c r="DO130" s="77"/>
      <c r="DP130" s="77"/>
      <c r="DQ130" s="77"/>
      <c r="DR130" s="77"/>
      <c r="DS130" s="77"/>
      <c r="DT130" s="77"/>
      <c r="DU130" s="77"/>
      <c r="DV130" s="77"/>
      <c r="DW130" s="77"/>
      <c r="DX130" s="77"/>
      <c r="DY130" s="77"/>
      <c r="DZ130" s="77"/>
      <c r="EA130" s="77"/>
      <c r="EB130" s="77"/>
      <c r="EC130" s="77"/>
      <c r="ED130" s="77"/>
      <c r="EE130" s="77"/>
      <c r="EF130" s="77"/>
      <c r="EG130" s="77"/>
      <c r="EH130" s="77"/>
      <c r="EI130" s="77"/>
      <c r="EJ130" s="77"/>
      <c r="EK130" s="77"/>
    </row>
    <row r="131" spans="1:144" customFormat="1" ht="27" customHeight="1" x14ac:dyDescent="0.2">
      <c r="B131" s="26">
        <v>68</v>
      </c>
      <c r="C131" s="158" t="s">
        <v>345</v>
      </c>
      <c r="D131" s="157">
        <f t="shared" si="39"/>
        <v>2304445.4399999999</v>
      </c>
      <c r="E131" s="157">
        <f t="shared" si="40"/>
        <v>720139.2</v>
      </c>
      <c r="F131" s="157">
        <f t="shared" si="40"/>
        <v>1728334.0799999998</v>
      </c>
      <c r="G131" s="157">
        <f t="shared" si="40"/>
        <v>540104.39999999991</v>
      </c>
      <c r="M131" s="74"/>
      <c r="N131" s="124"/>
      <c r="O131" s="149"/>
      <c r="P131" s="149"/>
      <c r="Q131" s="149"/>
      <c r="R131" s="149"/>
      <c r="AB131" s="5"/>
      <c r="AC131" s="5"/>
      <c r="AD131" s="74"/>
      <c r="AE131" s="75"/>
      <c r="AF131" s="123"/>
      <c r="AG131" s="123"/>
      <c r="AH131" s="123"/>
      <c r="AI131" s="123"/>
      <c r="AJ131" s="123"/>
      <c r="AK131" s="123"/>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row>
    <row r="132" spans="1:144" customFormat="1" ht="27" customHeight="1" x14ac:dyDescent="0.2">
      <c r="B132" s="74"/>
      <c r="C132" s="124"/>
      <c r="D132" s="123"/>
      <c r="E132" s="123"/>
      <c r="F132" s="123"/>
      <c r="M132" s="74"/>
      <c r="N132" s="124"/>
      <c r="O132" s="149"/>
      <c r="P132" s="149"/>
      <c r="Q132" s="149"/>
      <c r="R132" s="149"/>
      <c r="AB132" s="5"/>
      <c r="AC132" s="5"/>
      <c r="AD132" s="74"/>
      <c r="AE132" s="124"/>
      <c r="AF132" s="123"/>
      <c r="AG132" s="123"/>
      <c r="AH132" s="123"/>
      <c r="AI132" s="123"/>
      <c r="AJ132" s="123"/>
      <c r="AK132" s="123"/>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row>
    <row r="133" spans="1:144" customFormat="1" ht="27" customHeight="1" x14ac:dyDescent="0.2">
      <c r="B133" s="74"/>
      <c r="C133" s="75"/>
      <c r="D133" s="123"/>
      <c r="E133" s="123"/>
      <c r="F133" s="123"/>
      <c r="M133" s="74"/>
      <c r="N133" s="75"/>
      <c r="O133" s="149"/>
      <c r="P133" s="149"/>
      <c r="Q133" s="149"/>
      <c r="R133" s="149"/>
      <c r="AB133" s="5"/>
      <c r="AC133" s="5"/>
      <c r="AD133" s="74"/>
      <c r="AE133" s="75"/>
      <c r="AF133" s="123"/>
      <c r="AG133" s="123"/>
      <c r="AH133" s="123"/>
      <c r="AI133" s="123"/>
      <c r="AJ133" s="123"/>
      <c r="AK133" s="123"/>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row>
    <row r="134" spans="1:144" customFormat="1" ht="27" customHeight="1" x14ac:dyDescent="0.2">
      <c r="B134" s="152"/>
      <c r="C134" s="152"/>
      <c r="D134" s="152"/>
      <c r="E134" s="152"/>
      <c r="F134" s="152"/>
      <c r="AB134" s="5"/>
      <c r="AC134" s="5"/>
      <c r="AD134" s="152"/>
      <c r="AE134" s="152"/>
      <c r="AF134" s="152"/>
      <c r="AG134" s="152"/>
      <c r="AH134" s="152"/>
      <c r="AI134" s="152"/>
      <c r="AJ134" s="152"/>
      <c r="AK134" s="152"/>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row>
    <row r="135" spans="1:144" customFormat="1" ht="27" customHeight="1" x14ac:dyDescent="0.2">
      <c r="AB135" s="5"/>
      <c r="AC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row>
    <row r="136" spans="1:144" customFormat="1" ht="27" customHeight="1" x14ac:dyDescent="0.2">
      <c r="AB136" s="5"/>
      <c r="AC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row>
    <row r="137" spans="1:144" customFormat="1" ht="27" customHeight="1" x14ac:dyDescent="0.2">
      <c r="AB137" s="5"/>
      <c r="AC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row>
    <row r="138" spans="1:144" customFormat="1" ht="27" customHeight="1" x14ac:dyDescent="0.2">
      <c r="AB138" s="5"/>
      <c r="AC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row>
    <row r="139" spans="1:144" customFormat="1" ht="27" customHeight="1" x14ac:dyDescent="0.2">
      <c r="AB139" s="5"/>
      <c r="AC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row>
    <row r="140" spans="1:144" customFormat="1" ht="27" customHeight="1" x14ac:dyDescent="0.2">
      <c r="AB140" s="5"/>
      <c r="AC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row>
    <row r="141" spans="1:144" ht="27" customHeight="1" x14ac:dyDescent="0.2">
      <c r="C141" s="162" t="s">
        <v>173</v>
      </c>
      <c r="D141" s="161"/>
      <c r="E141" s="161"/>
      <c r="F141" s="161"/>
      <c r="G141" s="161"/>
      <c r="BB141" s="155"/>
      <c r="BC141" s="155"/>
      <c r="BD141" s="155"/>
      <c r="BE141" s="155"/>
      <c r="BF141" s="155"/>
      <c r="BG141" s="156"/>
      <c r="BH141" s="156"/>
      <c r="BI141" s="156"/>
      <c r="BJ141" s="77"/>
      <c r="BK141" s="77"/>
      <c r="BL141" s="77"/>
      <c r="BM141" s="77"/>
      <c r="BN141" s="77"/>
      <c r="BO141" s="77"/>
      <c r="BP141" s="77"/>
      <c r="BQ141" s="77"/>
      <c r="BR141" s="77"/>
      <c r="BS141" s="77"/>
      <c r="BT141" s="77"/>
      <c r="BU141" s="77"/>
      <c r="BV141" s="77"/>
      <c r="BW141" s="77"/>
      <c r="BX141" s="77"/>
      <c r="BY141" s="77"/>
      <c r="BZ141" s="77"/>
      <c r="CA141" s="77"/>
      <c r="CB141" s="77"/>
      <c r="CC141" s="77"/>
      <c r="CD141" s="77"/>
      <c r="CE141" s="77"/>
      <c r="CF141" s="77"/>
      <c r="CG141" s="77"/>
      <c r="CH141" s="77"/>
      <c r="CI141" s="77"/>
      <c r="CJ141" s="77"/>
      <c r="CK141" s="77"/>
      <c r="CL141" s="77"/>
      <c r="CM141" s="77"/>
      <c r="CN141" s="77"/>
      <c r="CO141" s="77"/>
      <c r="CP141" s="77"/>
      <c r="CQ141" s="77"/>
      <c r="CR141" s="77"/>
      <c r="CS141" s="77"/>
      <c r="CT141" s="77"/>
      <c r="CU141" s="77"/>
      <c r="CV141" s="77"/>
      <c r="CW141" s="77"/>
      <c r="CX141" s="77"/>
      <c r="CY141" s="77"/>
      <c r="CZ141" s="77"/>
      <c r="DA141" s="77"/>
      <c r="DB141" s="77"/>
      <c r="DC141" s="77"/>
      <c r="DD141" s="77"/>
      <c r="DE141" s="77"/>
      <c r="DF141" s="77"/>
      <c r="DG141" s="77"/>
      <c r="DH141" s="77"/>
      <c r="DI141" s="77"/>
      <c r="DJ141" s="77"/>
      <c r="DK141" s="77"/>
      <c r="DL141" s="77"/>
      <c r="DM141" s="77"/>
      <c r="DN141" s="77"/>
      <c r="DO141" s="77"/>
      <c r="DP141" s="77"/>
      <c r="DQ141" s="77"/>
      <c r="DR141" s="77"/>
      <c r="DS141" s="77"/>
      <c r="DT141" s="77"/>
      <c r="DU141" s="77"/>
      <c r="DV141" s="77"/>
      <c r="DW141" s="77"/>
      <c r="DX141" s="77"/>
      <c r="DY141" s="77"/>
      <c r="DZ141" s="77"/>
      <c r="EA141" s="77"/>
      <c r="EB141" s="77"/>
      <c r="EC141" s="77"/>
      <c r="ED141" s="77"/>
      <c r="EE141" s="77"/>
      <c r="EF141" s="77"/>
      <c r="EG141" s="77"/>
      <c r="EH141" s="77"/>
      <c r="EI141" s="77"/>
      <c r="EJ141" s="77"/>
      <c r="EK141" s="77"/>
    </row>
    <row r="142" spans="1:144" ht="27" customHeight="1" x14ac:dyDescent="0.2">
      <c r="B142" s="160"/>
      <c r="C142" s="158"/>
      <c r="D142" s="159" t="s">
        <v>154</v>
      </c>
      <c r="E142" s="159" t="s">
        <v>153</v>
      </c>
      <c r="F142" s="159" t="s">
        <v>152</v>
      </c>
      <c r="G142" s="159" t="s">
        <v>151</v>
      </c>
      <c r="BB142" s="155"/>
      <c r="BC142" s="155"/>
      <c r="BD142" s="155"/>
      <c r="BE142" s="155"/>
      <c r="BF142" s="155"/>
      <c r="BG142" s="156"/>
      <c r="BH142" s="156"/>
      <c r="BI142" s="156"/>
      <c r="BJ142" s="77"/>
      <c r="BK142" s="77"/>
      <c r="BL142" s="77"/>
      <c r="BM142" s="77"/>
      <c r="BN142" s="77"/>
      <c r="BO142" s="77"/>
      <c r="BP142" s="77"/>
      <c r="BQ142" s="77"/>
      <c r="BR142" s="77"/>
      <c r="BS142" s="77"/>
      <c r="BT142" s="77"/>
      <c r="BU142" s="77"/>
      <c r="BV142" s="77"/>
      <c r="BW142" s="77"/>
      <c r="BX142" s="77"/>
      <c r="BY142" s="77"/>
      <c r="BZ142" s="77"/>
      <c r="CA142" s="77"/>
      <c r="CB142" s="77"/>
      <c r="CC142" s="77"/>
      <c r="CD142" s="77"/>
      <c r="CE142" s="77"/>
      <c r="CF142" s="77"/>
      <c r="CG142" s="77"/>
      <c r="CH142" s="77"/>
      <c r="CI142" s="77"/>
      <c r="CJ142" s="77"/>
      <c r="CK142" s="77"/>
      <c r="CL142" s="77"/>
      <c r="CM142" s="77"/>
      <c r="CN142" s="77"/>
      <c r="CO142" s="77"/>
      <c r="CP142" s="77"/>
      <c r="CQ142" s="77"/>
      <c r="CR142" s="77"/>
      <c r="CS142" s="77"/>
      <c r="CT142" s="77"/>
      <c r="CU142" s="77"/>
      <c r="CV142" s="77"/>
      <c r="CW142" s="77"/>
      <c r="CX142" s="77"/>
      <c r="CY142" s="77"/>
      <c r="CZ142" s="77"/>
      <c r="DA142" s="77"/>
      <c r="DB142" s="77"/>
      <c r="DC142" s="77"/>
      <c r="DD142" s="77"/>
      <c r="DE142" s="77"/>
      <c r="DF142" s="77"/>
      <c r="DG142" s="77"/>
      <c r="DH142" s="77"/>
      <c r="DI142" s="77"/>
      <c r="DJ142" s="77"/>
      <c r="DK142" s="77"/>
      <c r="DL142" s="77"/>
      <c r="DM142" s="77"/>
      <c r="DN142" s="77"/>
      <c r="DO142" s="77"/>
      <c r="DP142" s="77"/>
      <c r="DQ142" s="77"/>
      <c r="DR142" s="77"/>
      <c r="DS142" s="77"/>
      <c r="DT142" s="77"/>
      <c r="DU142" s="77"/>
      <c r="DV142" s="77"/>
      <c r="DW142" s="77"/>
      <c r="DX142" s="77"/>
      <c r="DY142" s="77"/>
      <c r="DZ142" s="77"/>
      <c r="EA142" s="77"/>
      <c r="EB142" s="77"/>
      <c r="EC142" s="77"/>
      <c r="ED142" s="77"/>
      <c r="EE142" s="77"/>
      <c r="EF142" s="77"/>
      <c r="EG142" s="77"/>
      <c r="EH142" s="77"/>
      <c r="EI142" s="77"/>
      <c r="EJ142" s="77"/>
      <c r="EK142" s="77"/>
    </row>
    <row r="143" spans="1:144" ht="27" customHeight="1" x14ac:dyDescent="0.2">
      <c r="B143" s="26">
        <v>69</v>
      </c>
      <c r="C143" s="158" t="s">
        <v>172</v>
      </c>
      <c r="D143" s="157">
        <f t="shared" ref="D143:G146" si="41">D112</f>
        <v>12943257.600000001</v>
      </c>
      <c r="E143" s="157">
        <f t="shared" si="41"/>
        <v>4044768</v>
      </c>
      <c r="F143" s="157">
        <f t="shared" si="41"/>
        <v>9707443.2000000011</v>
      </c>
      <c r="G143" s="157">
        <f t="shared" si="41"/>
        <v>3033576</v>
      </c>
      <c r="BB143" s="155"/>
      <c r="BC143" s="155"/>
      <c r="BD143" s="155"/>
      <c r="BE143" s="155"/>
      <c r="BF143" s="155"/>
      <c r="BG143" s="156"/>
      <c r="BH143" s="156"/>
      <c r="BI143" s="156"/>
      <c r="BJ143" s="77"/>
      <c r="BK143" s="77"/>
      <c r="BL143" s="77"/>
      <c r="BM143" s="77"/>
      <c r="BN143" s="77"/>
      <c r="BO143" s="77"/>
      <c r="BP143" s="77"/>
      <c r="BQ143" s="77"/>
      <c r="BR143" s="77"/>
      <c r="BS143" s="77"/>
      <c r="BT143" s="77"/>
      <c r="BU143" s="77"/>
      <c r="BV143" s="77"/>
      <c r="BW143" s="77"/>
      <c r="BX143" s="77"/>
      <c r="BY143" s="77"/>
      <c r="BZ143" s="77"/>
      <c r="CA143" s="77"/>
      <c r="CB143" s="77"/>
      <c r="CC143" s="77"/>
      <c r="CD143" s="77"/>
      <c r="CE143" s="77"/>
      <c r="CF143" s="77"/>
      <c r="CG143" s="77"/>
      <c r="CH143" s="77"/>
      <c r="CI143" s="77"/>
      <c r="CJ143" s="77"/>
      <c r="CK143" s="77"/>
      <c r="CL143" s="77"/>
      <c r="CM143" s="77"/>
      <c r="CN143" s="77"/>
      <c r="CO143" s="77"/>
      <c r="CP143" s="77"/>
      <c r="CQ143" s="77"/>
      <c r="CR143" s="77"/>
      <c r="CS143" s="77"/>
      <c r="CT143" s="77"/>
      <c r="CU143" s="77"/>
      <c r="CV143" s="77"/>
      <c r="CW143" s="77"/>
      <c r="CX143" s="77"/>
      <c r="CY143" s="77"/>
      <c r="CZ143" s="77"/>
      <c r="DA143" s="77"/>
      <c r="DB143" s="77"/>
      <c r="DC143" s="77"/>
      <c r="DD143" s="77"/>
      <c r="DE143" s="77"/>
      <c r="DF143" s="77"/>
      <c r="DG143" s="77"/>
      <c r="DH143" s="77"/>
      <c r="DI143" s="77"/>
      <c r="DJ143" s="77"/>
      <c r="DK143" s="77"/>
      <c r="DL143" s="77"/>
      <c r="DM143" s="77"/>
      <c r="DN143" s="77"/>
      <c r="DO143" s="77"/>
      <c r="DP143" s="77"/>
      <c r="DQ143" s="77"/>
      <c r="DR143" s="77"/>
      <c r="DS143" s="77"/>
      <c r="DT143" s="77"/>
      <c r="DU143" s="77"/>
      <c r="DV143" s="77"/>
      <c r="DW143" s="77"/>
      <c r="DX143" s="77"/>
      <c r="DY143" s="77"/>
      <c r="DZ143" s="77"/>
      <c r="EA143" s="77"/>
      <c r="EB143" s="77"/>
      <c r="EC143" s="77"/>
      <c r="ED143" s="77"/>
      <c r="EE143" s="77"/>
      <c r="EF143" s="77"/>
      <c r="EG143" s="77"/>
      <c r="EH143" s="77"/>
      <c r="EI143" s="77"/>
      <c r="EJ143" s="77"/>
      <c r="EK143" s="77"/>
    </row>
    <row r="144" spans="1:144" ht="27" customHeight="1" x14ac:dyDescent="0.2">
      <c r="B144" s="26">
        <v>70</v>
      </c>
      <c r="C144" s="158" t="s">
        <v>171</v>
      </c>
      <c r="D144" s="157">
        <f t="shared" si="41"/>
        <v>4622592</v>
      </c>
      <c r="E144" s="157">
        <f t="shared" si="41"/>
        <v>1444560</v>
      </c>
      <c r="F144" s="157">
        <f t="shared" si="41"/>
        <v>3466944</v>
      </c>
      <c r="G144" s="157">
        <f t="shared" si="41"/>
        <v>1083420</v>
      </c>
      <c r="BA144" s="155"/>
      <c r="BB144" s="155"/>
      <c r="BC144" s="155"/>
      <c r="BD144" s="155"/>
      <c r="BE144" s="155"/>
      <c r="BF144" s="155"/>
      <c r="BG144" s="156"/>
      <c r="BH144" s="156"/>
      <c r="BI144" s="156"/>
      <c r="BJ144" s="77"/>
      <c r="BK144" s="77"/>
      <c r="BL144" s="77"/>
      <c r="BM144" s="77"/>
      <c r="BN144" s="77"/>
      <c r="BO144" s="77"/>
      <c r="BP144" s="77"/>
      <c r="BQ144" s="77"/>
      <c r="BR144" s="77"/>
      <c r="BS144" s="77"/>
      <c r="BT144" s="77"/>
      <c r="BU144" s="77"/>
      <c r="BV144" s="77"/>
      <c r="BW144" s="77"/>
      <c r="BX144" s="77"/>
      <c r="BY144" s="77"/>
      <c r="BZ144" s="77"/>
      <c r="CA144" s="77"/>
      <c r="CB144" s="77"/>
      <c r="CC144" s="77"/>
      <c r="CD144" s="77"/>
      <c r="CE144" s="77"/>
      <c r="CF144" s="77"/>
      <c r="CG144" s="77"/>
      <c r="CH144" s="77"/>
      <c r="CI144" s="77"/>
      <c r="CJ144" s="77"/>
      <c r="CK144" s="77"/>
      <c r="CL144" s="77"/>
      <c r="CM144" s="77"/>
      <c r="CN144" s="77"/>
      <c r="CO144" s="77"/>
      <c r="CP144" s="77"/>
      <c r="CQ144" s="77"/>
      <c r="CR144" s="77"/>
      <c r="CS144" s="77"/>
      <c r="CT144" s="77"/>
      <c r="CU144" s="77"/>
      <c r="CV144" s="77"/>
      <c r="CW144" s="77"/>
      <c r="CX144" s="77"/>
      <c r="CY144" s="77"/>
      <c r="CZ144" s="77"/>
      <c r="DA144" s="77"/>
      <c r="DB144" s="77"/>
      <c r="DC144" s="77"/>
      <c r="DD144" s="77"/>
      <c r="DE144" s="77"/>
      <c r="DF144" s="77"/>
      <c r="DG144" s="77"/>
      <c r="DH144" s="77"/>
      <c r="DI144" s="77"/>
      <c r="DJ144" s="77"/>
      <c r="DK144" s="77"/>
      <c r="DL144" s="77"/>
      <c r="DM144" s="77"/>
      <c r="DN144" s="77"/>
      <c r="DO144" s="77"/>
      <c r="DP144" s="77"/>
      <c r="DQ144" s="77"/>
      <c r="DR144" s="77"/>
      <c r="DS144" s="77"/>
      <c r="DT144" s="77"/>
      <c r="DU144" s="77"/>
      <c r="DV144" s="77"/>
      <c r="DW144" s="77"/>
      <c r="DX144" s="77"/>
      <c r="DY144" s="77"/>
      <c r="DZ144" s="77"/>
      <c r="EA144" s="77"/>
      <c r="EB144" s="77"/>
      <c r="EC144" s="77"/>
      <c r="ED144" s="77"/>
      <c r="EE144" s="77"/>
      <c r="EF144" s="77"/>
      <c r="EG144" s="77"/>
      <c r="EH144" s="77"/>
      <c r="EI144" s="77"/>
      <c r="EJ144" s="77"/>
      <c r="EK144" s="77"/>
    </row>
    <row r="145" spans="1:144" ht="27" customHeight="1" x14ac:dyDescent="0.2">
      <c r="B145" s="26">
        <v>71</v>
      </c>
      <c r="C145" s="158" t="s">
        <v>170</v>
      </c>
      <c r="D145" s="157">
        <f t="shared" si="41"/>
        <v>4167475.1999999993</v>
      </c>
      <c r="E145" s="157">
        <f t="shared" si="41"/>
        <v>1302335.9999999998</v>
      </c>
      <c r="F145" s="157">
        <f t="shared" si="41"/>
        <v>3125606.3999999994</v>
      </c>
      <c r="G145" s="157">
        <f t="shared" si="41"/>
        <v>976751.99999999977</v>
      </c>
      <c r="BA145" s="155"/>
      <c r="BB145" s="155"/>
      <c r="BC145" s="155"/>
      <c r="BD145" s="155"/>
      <c r="BE145" s="155"/>
      <c r="BF145" s="155"/>
      <c r="BG145" s="156"/>
      <c r="BH145" s="156"/>
      <c r="BI145" s="156"/>
      <c r="BJ145" s="77"/>
      <c r="BK145" s="77"/>
      <c r="BL145" s="77"/>
      <c r="BM145" s="77"/>
      <c r="BN145" s="77"/>
      <c r="BO145" s="77"/>
      <c r="BP145" s="77"/>
      <c r="BQ145" s="77"/>
      <c r="BR145" s="77"/>
      <c r="BS145" s="77"/>
      <c r="BT145" s="77"/>
      <c r="BU145" s="77"/>
      <c r="BV145" s="77"/>
      <c r="BW145" s="77"/>
      <c r="BX145" s="77"/>
      <c r="BY145" s="77"/>
      <c r="BZ145" s="77"/>
      <c r="CA145" s="77"/>
      <c r="CB145" s="77"/>
      <c r="CC145" s="77"/>
      <c r="CD145" s="77"/>
      <c r="CE145" s="77"/>
      <c r="CF145" s="77"/>
      <c r="CG145" s="77"/>
      <c r="CH145" s="77"/>
      <c r="CI145" s="77"/>
      <c r="CJ145" s="77"/>
      <c r="CK145" s="77"/>
      <c r="CL145" s="77"/>
      <c r="CM145" s="77"/>
      <c r="CN145" s="77"/>
      <c r="CO145" s="77"/>
      <c r="CP145" s="77"/>
      <c r="CQ145" s="77"/>
      <c r="CR145" s="77"/>
      <c r="CS145" s="77"/>
      <c r="CT145" s="77"/>
      <c r="CU145" s="77"/>
      <c r="CV145" s="77"/>
      <c r="CW145" s="77"/>
      <c r="CX145" s="77"/>
      <c r="CY145" s="77"/>
      <c r="CZ145" s="77"/>
      <c r="DA145" s="77"/>
      <c r="DB145" s="77"/>
      <c r="DC145" s="77"/>
      <c r="DD145" s="77"/>
      <c r="DE145" s="77"/>
      <c r="DF145" s="77"/>
      <c r="DG145" s="77"/>
      <c r="DH145" s="77"/>
      <c r="DI145" s="77"/>
      <c r="DJ145" s="77"/>
      <c r="DK145" s="77"/>
      <c r="DL145" s="77"/>
      <c r="DM145" s="77"/>
      <c r="DN145" s="77"/>
      <c r="DO145" s="77"/>
      <c r="DP145" s="77"/>
      <c r="DQ145" s="77"/>
      <c r="DR145" s="77"/>
      <c r="DS145" s="77"/>
      <c r="DT145" s="77"/>
      <c r="DU145" s="77"/>
      <c r="DV145" s="77"/>
      <c r="DW145" s="77"/>
      <c r="DX145" s="77"/>
      <c r="DY145" s="77"/>
      <c r="DZ145" s="77"/>
      <c r="EA145" s="77"/>
      <c r="EB145" s="77"/>
      <c r="EC145" s="77"/>
      <c r="ED145" s="77"/>
      <c r="EE145" s="77"/>
      <c r="EF145" s="77"/>
      <c r="EG145" s="77"/>
      <c r="EH145" s="77"/>
      <c r="EI145" s="77"/>
      <c r="EJ145" s="77"/>
      <c r="EK145" s="77"/>
    </row>
    <row r="146" spans="1:144" ht="27" customHeight="1" x14ac:dyDescent="0.2">
      <c r="B146" s="26">
        <v>72</v>
      </c>
      <c r="C146" s="158" t="s">
        <v>169</v>
      </c>
      <c r="D146" s="157">
        <f t="shared" si="41"/>
        <v>1488384</v>
      </c>
      <c r="E146" s="157">
        <f t="shared" si="41"/>
        <v>465120</v>
      </c>
      <c r="F146" s="157">
        <f t="shared" si="41"/>
        <v>1116288</v>
      </c>
      <c r="G146" s="157">
        <f>G115</f>
        <v>348840</v>
      </c>
      <c r="BA146" s="155"/>
      <c r="BB146" s="155"/>
      <c r="BC146" s="155"/>
      <c r="BD146" s="155"/>
      <c r="BE146" s="155"/>
      <c r="BF146" s="155"/>
      <c r="BG146" s="156"/>
      <c r="BH146" s="156"/>
      <c r="BI146" s="156"/>
      <c r="BJ146" s="77"/>
      <c r="BK146" s="77"/>
      <c r="BL146" s="77"/>
      <c r="BM146" s="77"/>
      <c r="BN146" s="77"/>
      <c r="BO146" s="77"/>
      <c r="BP146" s="77"/>
      <c r="BQ146" s="77"/>
      <c r="BR146" s="77"/>
      <c r="BS146" s="77"/>
      <c r="BT146" s="77"/>
      <c r="BU146" s="77"/>
      <c r="BV146" s="77"/>
      <c r="BW146" s="77"/>
      <c r="BX146" s="77"/>
      <c r="BY146" s="77"/>
      <c r="BZ146" s="77"/>
      <c r="CA146" s="77"/>
      <c r="CB146" s="77"/>
      <c r="CC146" s="77"/>
      <c r="CD146" s="77"/>
      <c r="CE146" s="77"/>
      <c r="CF146" s="77"/>
      <c r="CG146" s="77"/>
      <c r="CH146" s="77"/>
      <c r="CI146" s="77"/>
      <c r="CJ146" s="77"/>
      <c r="CK146" s="77"/>
      <c r="CL146" s="77"/>
      <c r="CM146" s="77"/>
      <c r="CN146" s="77"/>
      <c r="CO146" s="77"/>
      <c r="CP146" s="77"/>
      <c r="CQ146" s="77"/>
      <c r="CR146" s="77"/>
      <c r="CS146" s="77"/>
      <c r="CT146" s="77"/>
      <c r="CU146" s="77"/>
      <c r="CV146" s="77"/>
      <c r="CW146" s="77"/>
      <c r="CX146" s="77"/>
      <c r="CY146" s="77"/>
      <c r="CZ146" s="77"/>
      <c r="DA146" s="77"/>
      <c r="DB146" s="77"/>
      <c r="DC146" s="77"/>
      <c r="DD146" s="77"/>
      <c r="DE146" s="77"/>
      <c r="DF146" s="77"/>
      <c r="DG146" s="77"/>
      <c r="DH146" s="77"/>
      <c r="DI146" s="77"/>
      <c r="DJ146" s="77"/>
      <c r="DK146" s="77"/>
      <c r="DL146" s="77"/>
      <c r="DM146" s="77"/>
      <c r="DN146" s="77"/>
      <c r="DO146" s="77"/>
      <c r="DP146" s="77"/>
      <c r="DQ146" s="77"/>
      <c r="DR146" s="77"/>
      <c r="DS146" s="77"/>
      <c r="DT146" s="77"/>
      <c r="DU146" s="77"/>
      <c r="DV146" s="77"/>
      <c r="DW146" s="77"/>
      <c r="DX146" s="77"/>
      <c r="DY146" s="77"/>
      <c r="DZ146" s="77"/>
      <c r="EA146" s="77"/>
      <c r="EB146" s="77"/>
      <c r="EC146" s="77"/>
      <c r="ED146" s="77"/>
      <c r="EE146" s="77"/>
      <c r="EF146" s="77"/>
      <c r="EG146" s="77"/>
      <c r="EH146" s="77"/>
      <c r="EI146" s="77"/>
      <c r="EJ146" s="77"/>
      <c r="EK146" s="77"/>
    </row>
    <row r="147" spans="1:144" ht="27" customHeight="1" x14ac:dyDescent="0.2">
      <c r="B147" s="26">
        <v>73</v>
      </c>
      <c r="C147" s="158" t="s">
        <v>344</v>
      </c>
      <c r="D147" s="157">
        <f t="shared" ref="D147:G147" si="42">D116</f>
        <v>14664652.800000001</v>
      </c>
      <c r="E147" s="157">
        <f t="shared" si="42"/>
        <v>4582704</v>
      </c>
      <c r="F147" s="157">
        <f t="shared" si="42"/>
        <v>10998489.600000001</v>
      </c>
      <c r="G147" s="157">
        <f t="shared" si="42"/>
        <v>3437028</v>
      </c>
      <c r="BA147" s="155"/>
      <c r="BB147" s="155"/>
      <c r="BC147" s="155"/>
      <c r="BD147" s="155"/>
      <c r="BE147" s="155"/>
      <c r="BF147" s="155"/>
      <c r="BG147" s="155"/>
      <c r="BH147" s="155"/>
      <c r="BI147" s="155"/>
    </row>
    <row r="148" spans="1:144" customFormat="1" ht="27" customHeight="1" x14ac:dyDescent="0.2">
      <c r="B148" s="26">
        <v>74</v>
      </c>
      <c r="C148" s="158" t="s">
        <v>345</v>
      </c>
      <c r="D148" s="157">
        <f t="shared" ref="D148:G148" si="43">D117</f>
        <v>5237376</v>
      </c>
      <c r="E148" s="157">
        <f t="shared" si="43"/>
        <v>1636680</v>
      </c>
      <c r="F148" s="157">
        <f t="shared" si="43"/>
        <v>3928032</v>
      </c>
      <c r="G148" s="157">
        <f t="shared" si="43"/>
        <v>1227510</v>
      </c>
      <c r="M148" s="74"/>
      <c r="N148" s="124"/>
      <c r="O148" s="149"/>
      <c r="P148" s="149"/>
      <c r="Q148" s="149"/>
      <c r="R148" s="149"/>
      <c r="AB148" s="5"/>
      <c r="AC148" s="5"/>
      <c r="AD148" s="74"/>
      <c r="AE148" s="75"/>
      <c r="AF148" s="123"/>
      <c r="AG148" s="123"/>
      <c r="AH148" s="123"/>
      <c r="AI148" s="123"/>
      <c r="AJ148" s="123"/>
      <c r="AK148" s="123"/>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row>
    <row r="149" spans="1:144" customFormat="1" ht="27" customHeight="1" x14ac:dyDescent="0.2">
      <c r="B149" s="74"/>
      <c r="C149" s="124"/>
      <c r="D149" s="123"/>
      <c r="E149" s="123"/>
      <c r="F149" s="123"/>
      <c r="M149" s="74"/>
      <c r="N149" s="124"/>
      <c r="O149" s="149"/>
      <c r="P149" s="149"/>
      <c r="Q149" s="149"/>
      <c r="R149" s="149"/>
      <c r="AB149" s="5"/>
      <c r="AC149" s="5"/>
      <c r="AD149" s="74"/>
      <c r="AE149" s="124"/>
      <c r="AF149" s="123"/>
      <c r="AG149" s="123"/>
      <c r="AH149" s="123"/>
      <c r="AI149" s="123"/>
      <c r="AJ149" s="123"/>
      <c r="AK149" s="123"/>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row>
    <row r="150" spans="1:144" customFormat="1" ht="27" customHeight="1" x14ac:dyDescent="0.2">
      <c r="B150" s="74"/>
      <c r="C150" s="75"/>
      <c r="D150" s="123"/>
      <c r="E150" s="123"/>
      <c r="F150" s="123"/>
      <c r="M150" s="74"/>
      <c r="N150" s="75"/>
      <c r="O150" s="149"/>
      <c r="P150" s="149"/>
      <c r="Q150" s="149"/>
      <c r="R150" s="149"/>
      <c r="AB150" s="5"/>
      <c r="AC150" s="5"/>
      <c r="AD150" s="74"/>
      <c r="AE150" s="75"/>
      <c r="AF150" s="123"/>
      <c r="AG150" s="123"/>
      <c r="AH150" s="123"/>
      <c r="AI150" s="123"/>
      <c r="AJ150" s="123"/>
      <c r="AK150" s="123"/>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row>
    <row r="151" spans="1:144" customFormat="1" ht="27" customHeight="1" x14ac:dyDescent="0.2">
      <c r="B151" s="152"/>
      <c r="C151" s="152"/>
      <c r="D151" s="152"/>
      <c r="E151" s="152"/>
      <c r="F151" s="152"/>
      <c r="AB151" s="5"/>
      <c r="AC151" s="5"/>
      <c r="AD151" s="152"/>
      <c r="AE151" s="152"/>
      <c r="AF151" s="152"/>
      <c r="AG151" s="152"/>
      <c r="AH151" s="152"/>
      <c r="AI151" s="152"/>
      <c r="AJ151" s="152"/>
      <c r="AK151" s="152"/>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row>
    <row r="152" spans="1:144" customFormat="1" ht="27" customHeight="1" x14ac:dyDescent="0.2">
      <c r="AB152" s="5"/>
      <c r="AC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row>
    <row r="153" spans="1:144" customFormat="1" ht="27" customHeight="1" x14ac:dyDescent="0.2">
      <c r="AB153" s="5"/>
      <c r="AC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row>
    <row r="154" spans="1:144" customFormat="1" ht="27" customHeight="1" x14ac:dyDescent="0.2">
      <c r="AB154" s="5"/>
      <c r="AC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row>
    <row r="155" spans="1:144" ht="27" customHeight="1" x14ac:dyDescent="0.2">
      <c r="A155" s="28"/>
      <c r="B155" s="74"/>
      <c r="C155" s="162" t="s">
        <v>168</v>
      </c>
      <c r="D155" s="161"/>
      <c r="E155" s="161"/>
      <c r="F155" s="161"/>
      <c r="G155" s="161"/>
      <c r="H155" s="161"/>
      <c r="I155" s="161"/>
      <c r="J155" s="161"/>
      <c r="K155" s="161"/>
      <c r="L155" s="161"/>
      <c r="M155" s="161"/>
      <c r="N155" s="161"/>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155"/>
      <c r="AY155" s="155"/>
      <c r="AZ155" s="155"/>
      <c r="BA155" s="77"/>
      <c r="BB155" s="77"/>
      <c r="BC155" s="77"/>
      <c r="BD155" s="77"/>
      <c r="BE155" s="77"/>
      <c r="BF155" s="77"/>
      <c r="BG155" s="77"/>
      <c r="BH155" s="77"/>
      <c r="BI155" s="77"/>
      <c r="BJ155" s="77"/>
      <c r="BK155" s="77"/>
      <c r="BL155" s="77"/>
      <c r="BM155" s="77"/>
      <c r="BN155" s="77"/>
      <c r="BO155" s="77"/>
      <c r="BP155" s="77"/>
      <c r="BQ155" s="77"/>
      <c r="BR155" s="77"/>
      <c r="BS155" s="77"/>
      <c r="BT155" s="77"/>
      <c r="BU155" s="77"/>
      <c r="BV155" s="77"/>
      <c r="BW155" s="77"/>
      <c r="BX155" s="77"/>
      <c r="BY155" s="77"/>
      <c r="BZ155" s="77"/>
      <c r="CA155" s="77"/>
      <c r="CB155" s="77"/>
      <c r="CC155" s="77"/>
      <c r="CD155" s="77"/>
      <c r="CE155" s="77"/>
      <c r="CF155" s="77"/>
      <c r="CG155" s="77"/>
      <c r="CH155" s="77"/>
      <c r="CI155" s="77"/>
      <c r="CJ155" s="77"/>
      <c r="CK155" s="77"/>
      <c r="CL155" s="77"/>
      <c r="CM155" s="77"/>
    </row>
    <row r="156" spans="1:144" ht="27" customHeight="1" x14ac:dyDescent="0.2">
      <c r="A156" s="28"/>
      <c r="B156" s="160"/>
      <c r="C156" s="158"/>
      <c r="D156" s="159" t="s">
        <v>154</v>
      </c>
      <c r="E156" s="159" t="s">
        <v>153</v>
      </c>
      <c r="F156" s="159" t="s">
        <v>152</v>
      </c>
      <c r="G156" s="159" t="s">
        <v>151</v>
      </c>
      <c r="H156" s="161"/>
      <c r="I156" s="161"/>
      <c r="J156" s="161"/>
      <c r="K156" s="161"/>
      <c r="L156" s="161"/>
      <c r="M156" s="161"/>
      <c r="N156" s="161"/>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155"/>
      <c r="AY156" s="155"/>
      <c r="AZ156" s="155"/>
      <c r="BA156" s="77"/>
      <c r="BB156" s="77"/>
      <c r="BC156" s="77"/>
      <c r="BD156" s="77"/>
      <c r="BE156" s="77"/>
      <c r="BF156" s="77"/>
      <c r="BG156" s="77"/>
      <c r="BH156" s="77"/>
      <c r="BI156" s="77"/>
      <c r="BJ156" s="77"/>
      <c r="BK156" s="77"/>
      <c r="BL156" s="77"/>
      <c r="BM156" s="77"/>
      <c r="BN156" s="77"/>
      <c r="BO156" s="77"/>
      <c r="BP156" s="77"/>
      <c r="BQ156" s="77"/>
      <c r="BR156" s="77"/>
      <c r="BS156" s="77"/>
      <c r="BT156" s="77"/>
      <c r="BU156" s="77"/>
      <c r="BV156" s="77"/>
      <c r="BW156" s="77"/>
      <c r="BX156" s="77"/>
      <c r="BY156" s="77"/>
      <c r="BZ156" s="77"/>
      <c r="CA156" s="77"/>
      <c r="CB156" s="77"/>
      <c r="CC156" s="77"/>
      <c r="CD156" s="77"/>
      <c r="CE156" s="77"/>
      <c r="CF156" s="77"/>
      <c r="CG156" s="77"/>
      <c r="CH156" s="77"/>
      <c r="CI156" s="77"/>
      <c r="CJ156" s="77"/>
      <c r="CK156" s="77"/>
      <c r="CL156" s="77"/>
      <c r="CM156" s="77"/>
    </row>
    <row r="157" spans="1:144" ht="27" customHeight="1" x14ac:dyDescent="0.2">
      <c r="A157" s="28"/>
      <c r="B157" s="26">
        <v>75</v>
      </c>
      <c r="C157" s="163" t="s">
        <v>166</v>
      </c>
      <c r="D157" s="157">
        <f>H65</f>
        <v>245223.01439999999</v>
      </c>
      <c r="E157" s="157">
        <f>H66</f>
        <v>76632.191999999995</v>
      </c>
      <c r="F157" s="157">
        <f>H71</f>
        <v>183917.26080000002</v>
      </c>
      <c r="G157" s="157">
        <f>H72</f>
        <v>57474.144</v>
      </c>
      <c r="H157" s="161"/>
      <c r="I157" s="161"/>
      <c r="J157" s="161"/>
      <c r="K157" s="161"/>
      <c r="L157" s="161"/>
      <c r="M157" s="161"/>
      <c r="N157" s="161"/>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155"/>
      <c r="AY157" s="155"/>
      <c r="AZ157" s="155"/>
      <c r="BA157" s="77"/>
      <c r="BB157" s="77"/>
      <c r="BC157" s="77"/>
      <c r="BD157" s="77"/>
      <c r="BE157" s="77"/>
      <c r="BF157" s="77"/>
      <c r="BG157" s="77"/>
      <c r="BH157" s="77"/>
      <c r="BI157" s="77"/>
      <c r="BJ157" s="77"/>
      <c r="BK157" s="77"/>
      <c r="BL157" s="77"/>
      <c r="BM157" s="77"/>
      <c r="BN157" s="77"/>
      <c r="BO157" s="77"/>
      <c r="BP157" s="77"/>
      <c r="BQ157" s="77"/>
      <c r="BR157" s="77"/>
      <c r="BS157" s="77"/>
      <c r="BT157" s="77"/>
      <c r="BU157" s="77"/>
      <c r="BV157" s="77"/>
      <c r="BW157" s="77"/>
      <c r="BX157" s="77"/>
      <c r="BY157" s="77"/>
      <c r="BZ157" s="77"/>
      <c r="CA157" s="77"/>
      <c r="CB157" s="77"/>
      <c r="CC157" s="77"/>
      <c r="CD157" s="77"/>
      <c r="CE157" s="77"/>
      <c r="CF157" s="77"/>
      <c r="CG157" s="77"/>
      <c r="CH157" s="77"/>
      <c r="CI157" s="77"/>
      <c r="CJ157" s="77"/>
      <c r="CK157" s="77"/>
      <c r="CL157" s="77"/>
      <c r="CM157" s="77"/>
    </row>
    <row r="158" spans="1:144" ht="27" customHeight="1" x14ac:dyDescent="0.2">
      <c r="A158" s="28"/>
      <c r="B158" s="26">
        <v>76</v>
      </c>
      <c r="C158" s="158" t="s">
        <v>165</v>
      </c>
      <c r="D158" s="157">
        <f>H67</f>
        <v>87579.648000000001</v>
      </c>
      <c r="E158" s="157">
        <f>H68</f>
        <v>27368.639999999999</v>
      </c>
      <c r="F158" s="157">
        <f>H73</f>
        <v>65684.736000000004</v>
      </c>
      <c r="G158" s="157">
        <f>H74</f>
        <v>20526.48</v>
      </c>
      <c r="H158" s="161"/>
      <c r="I158" s="161"/>
      <c r="J158" s="161"/>
      <c r="K158" s="161"/>
      <c r="L158" s="161"/>
      <c r="M158" s="161"/>
      <c r="N158" s="161"/>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155"/>
      <c r="AY158" s="155"/>
      <c r="AZ158" s="155"/>
      <c r="BA158" s="77"/>
      <c r="BB158" s="77"/>
      <c r="BC158" s="77"/>
      <c r="BD158" s="77"/>
      <c r="BE158" s="77"/>
      <c r="BF158" s="77"/>
      <c r="BG158" s="77"/>
      <c r="BH158" s="77"/>
      <c r="BI158" s="77"/>
      <c r="BJ158" s="77"/>
      <c r="BK158" s="77"/>
      <c r="BL158" s="77"/>
      <c r="BM158" s="77"/>
      <c r="BN158" s="77"/>
      <c r="BO158" s="77"/>
      <c r="BP158" s="77"/>
      <c r="BQ158" s="77"/>
      <c r="BR158" s="77"/>
      <c r="BS158" s="77"/>
      <c r="BT158" s="77"/>
      <c r="BU158" s="77"/>
      <c r="BV158" s="77"/>
      <c r="BW158" s="77"/>
      <c r="BX158" s="77"/>
      <c r="BY158" s="77"/>
      <c r="BZ158" s="77"/>
      <c r="CA158" s="77"/>
      <c r="CB158" s="77"/>
      <c r="CC158" s="77"/>
      <c r="CD158" s="77"/>
      <c r="CE158" s="77"/>
      <c r="CF158" s="77"/>
      <c r="CG158" s="77"/>
      <c r="CH158" s="77"/>
      <c r="CI158" s="77"/>
      <c r="CJ158" s="77"/>
      <c r="CK158" s="77"/>
      <c r="CL158" s="77"/>
      <c r="CM158" s="77"/>
    </row>
    <row r="159" spans="1:144" ht="27" customHeight="1" x14ac:dyDescent="0.2">
      <c r="A159" s="28"/>
      <c r="B159" s="26">
        <v>77</v>
      </c>
      <c r="C159" s="158" t="s">
        <v>164</v>
      </c>
      <c r="D159" s="157">
        <f>I65</f>
        <v>108695.55200000001</v>
      </c>
      <c r="E159" s="157">
        <f>I66</f>
        <v>33967.360000000001</v>
      </c>
      <c r="F159" s="157">
        <f>I71</f>
        <v>81521.664000000004</v>
      </c>
      <c r="G159" s="157">
        <f>I72</f>
        <v>25475.52</v>
      </c>
      <c r="H159" s="161"/>
      <c r="I159" s="161"/>
      <c r="J159" s="161"/>
      <c r="K159" s="161"/>
      <c r="L159" s="161"/>
      <c r="M159" s="161"/>
      <c r="N159" s="161"/>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155"/>
      <c r="AY159" s="155"/>
      <c r="AZ159" s="155"/>
      <c r="BA159" s="77"/>
      <c r="BB159" s="77"/>
      <c r="BC159" s="77"/>
      <c r="BD159" s="77"/>
      <c r="BE159" s="77"/>
      <c r="BF159" s="77"/>
      <c r="BG159" s="77"/>
      <c r="BH159" s="77"/>
      <c r="BI159" s="77"/>
      <c r="BJ159" s="77"/>
      <c r="BK159" s="77"/>
      <c r="BL159" s="77"/>
      <c r="BM159" s="77"/>
      <c r="BN159" s="77"/>
      <c r="BO159" s="77"/>
      <c r="BP159" s="77"/>
      <c r="BQ159" s="77"/>
      <c r="BR159" s="77"/>
      <c r="BS159" s="77"/>
      <c r="BT159" s="77"/>
      <c r="BU159" s="77"/>
      <c r="BV159" s="77"/>
      <c r="BW159" s="77"/>
      <c r="BX159" s="77"/>
      <c r="BY159" s="77"/>
      <c r="BZ159" s="77"/>
      <c r="CA159" s="77"/>
      <c r="CB159" s="77"/>
      <c r="CC159" s="77"/>
      <c r="CD159" s="77"/>
      <c r="CE159" s="77"/>
      <c r="CF159" s="77"/>
      <c r="CG159" s="77"/>
      <c r="CH159" s="77"/>
      <c r="CI159" s="77"/>
      <c r="CJ159" s="77"/>
      <c r="CK159" s="77"/>
      <c r="CL159" s="77"/>
      <c r="CM159" s="77"/>
    </row>
    <row r="160" spans="1:144" ht="27" customHeight="1" x14ac:dyDescent="0.2">
      <c r="A160" s="28"/>
      <c r="B160" s="26">
        <v>78</v>
      </c>
      <c r="C160" s="158" t="s">
        <v>163</v>
      </c>
      <c r="D160" s="157">
        <f>I67</f>
        <v>38819.840000000004</v>
      </c>
      <c r="E160" s="157">
        <f>I68</f>
        <v>12131.2</v>
      </c>
      <c r="F160" s="157">
        <f>I73</f>
        <v>29114.880000000005</v>
      </c>
      <c r="G160" s="157">
        <f>I74</f>
        <v>9098.4000000000015</v>
      </c>
      <c r="H160" s="161"/>
      <c r="I160" s="161"/>
      <c r="J160" s="161"/>
      <c r="K160" s="161"/>
      <c r="L160" s="161"/>
      <c r="M160" s="161"/>
      <c r="N160" s="161"/>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155"/>
      <c r="AY160" s="155"/>
      <c r="AZ160" s="155"/>
      <c r="BA160" s="77"/>
      <c r="BB160" s="77"/>
      <c r="BC160" s="77"/>
      <c r="BD160" s="77"/>
      <c r="BE160" s="77"/>
      <c r="BF160" s="77"/>
      <c r="BG160" s="77"/>
      <c r="BH160" s="77"/>
      <c r="BI160" s="77"/>
      <c r="BJ160" s="77"/>
      <c r="BK160" s="77"/>
      <c r="BL160" s="77"/>
      <c r="BM160" s="77"/>
      <c r="BN160" s="77"/>
      <c r="BO160" s="77"/>
      <c r="BP160" s="77"/>
      <c r="BQ160" s="77"/>
      <c r="BR160" s="77"/>
      <c r="BS160" s="77"/>
      <c r="BT160" s="77"/>
      <c r="BU160" s="77"/>
      <c r="BV160" s="77"/>
      <c r="BW160" s="77"/>
      <c r="BX160" s="77"/>
      <c r="BY160" s="77"/>
      <c r="BZ160" s="77"/>
      <c r="CA160" s="77"/>
      <c r="CB160" s="77"/>
      <c r="CC160" s="77"/>
      <c r="CD160" s="77"/>
      <c r="CE160" s="77"/>
      <c r="CF160" s="77"/>
      <c r="CG160" s="77"/>
      <c r="CH160" s="77"/>
      <c r="CI160" s="77"/>
      <c r="CJ160" s="77"/>
      <c r="CK160" s="77"/>
      <c r="CL160" s="77"/>
      <c r="CM160" s="77"/>
    </row>
    <row r="161" spans="1:144" ht="27" customHeight="1" x14ac:dyDescent="0.2">
      <c r="A161" s="28"/>
      <c r="B161" s="26">
        <v>79</v>
      </c>
      <c r="C161" s="158" t="s">
        <v>162</v>
      </c>
      <c r="D161" s="157">
        <f>J65</f>
        <v>339220.22400000005</v>
      </c>
      <c r="E161" s="157">
        <f>J66</f>
        <v>106006.32</v>
      </c>
      <c r="F161" s="157">
        <f>J71</f>
        <v>254415.16800000003</v>
      </c>
      <c r="G161" s="157">
        <f>J72</f>
        <v>79504.740000000005</v>
      </c>
      <c r="H161" s="161"/>
      <c r="I161" s="161"/>
      <c r="J161" s="161"/>
      <c r="K161" s="161"/>
      <c r="L161" s="161"/>
      <c r="M161" s="161"/>
      <c r="N161" s="161"/>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155"/>
      <c r="AY161" s="155"/>
      <c r="AZ161" s="155"/>
      <c r="BA161" s="77"/>
      <c r="BB161" s="77"/>
      <c r="BC161" s="77"/>
      <c r="BD161" s="77"/>
      <c r="BE161" s="77"/>
      <c r="BF161" s="77"/>
      <c r="BG161" s="77"/>
      <c r="BH161" s="77"/>
      <c r="BI161" s="77"/>
      <c r="BJ161" s="77"/>
      <c r="BK161" s="77"/>
      <c r="BL161" s="77"/>
      <c r="BM161" s="77"/>
      <c r="BN161" s="77"/>
      <c r="BO161" s="77"/>
      <c r="BP161" s="77"/>
      <c r="BQ161" s="77"/>
      <c r="BR161" s="77"/>
      <c r="BS161" s="77"/>
      <c r="BT161" s="77"/>
      <c r="BU161" s="77"/>
      <c r="BV161" s="77"/>
      <c r="BW161" s="77"/>
      <c r="BX161" s="77"/>
      <c r="BY161" s="77"/>
      <c r="BZ161" s="77"/>
      <c r="CA161" s="77"/>
      <c r="CB161" s="77"/>
      <c r="CC161" s="77"/>
      <c r="CD161" s="77"/>
      <c r="CE161" s="77"/>
      <c r="CF161" s="77"/>
      <c r="CG161" s="77"/>
      <c r="CH161" s="77"/>
      <c r="CI161" s="77"/>
      <c r="CJ161" s="77"/>
      <c r="CK161" s="77"/>
      <c r="CL161" s="77"/>
      <c r="CM161" s="77"/>
    </row>
    <row r="162" spans="1:144" ht="27" customHeight="1" x14ac:dyDescent="0.2">
      <c r="A162" s="28"/>
      <c r="B162" s="26">
        <v>80</v>
      </c>
      <c r="C162" s="158" t="s">
        <v>161</v>
      </c>
      <c r="D162" s="157">
        <f>J67</f>
        <v>121150.08000000002</v>
      </c>
      <c r="E162" s="157">
        <f>J68</f>
        <v>37859.4</v>
      </c>
      <c r="F162" s="157">
        <f>J73</f>
        <v>90862.560000000012</v>
      </c>
      <c r="G162" s="157">
        <f>J74</f>
        <v>28394.550000000003</v>
      </c>
      <c r="H162" s="161"/>
      <c r="I162" s="161"/>
      <c r="J162" s="161"/>
      <c r="K162" s="161"/>
      <c r="L162" s="161"/>
      <c r="M162" s="161"/>
      <c r="N162" s="161"/>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155"/>
      <c r="AY162" s="155"/>
      <c r="AZ162" s="155"/>
      <c r="BA162" s="77"/>
      <c r="BB162" s="77"/>
      <c r="BC162" s="77"/>
      <c r="BD162" s="77"/>
      <c r="BE162" s="77"/>
      <c r="BF162" s="77"/>
      <c r="BG162" s="77"/>
      <c r="BH162" s="77"/>
      <c r="BI162" s="77"/>
      <c r="BJ162" s="77"/>
      <c r="BK162" s="77"/>
      <c r="BL162" s="77"/>
      <c r="BM162" s="77"/>
      <c r="BN162" s="77"/>
      <c r="BO162" s="77"/>
      <c r="BP162" s="77"/>
      <c r="BQ162" s="77"/>
      <c r="BR162" s="77"/>
      <c r="BS162" s="77"/>
      <c r="BT162" s="77"/>
      <c r="BU162" s="77"/>
      <c r="BV162" s="77"/>
      <c r="BW162" s="77"/>
      <c r="BX162" s="77"/>
      <c r="BY162" s="77"/>
      <c r="BZ162" s="77"/>
      <c r="CA162" s="77"/>
      <c r="CB162" s="77"/>
      <c r="CC162" s="77"/>
      <c r="CD162" s="77"/>
      <c r="CE162" s="77"/>
      <c r="CF162" s="77"/>
      <c r="CG162" s="77"/>
      <c r="CH162" s="77"/>
      <c r="CI162" s="77"/>
      <c r="CJ162" s="77"/>
      <c r="CK162" s="77"/>
      <c r="CL162" s="77"/>
      <c r="CM162" s="77"/>
    </row>
    <row r="163" spans="1:144" ht="27" customHeight="1" x14ac:dyDescent="0.2">
      <c r="A163" s="28"/>
      <c r="B163" s="26">
        <v>81</v>
      </c>
      <c r="C163" s="158" t="s">
        <v>160</v>
      </c>
      <c r="D163" s="157">
        <f>K65</f>
        <v>107485.59360000001</v>
      </c>
      <c r="E163" s="157">
        <f>K66</f>
        <v>33589.248</v>
      </c>
      <c r="F163" s="157">
        <f>K71</f>
        <v>80614.195200000016</v>
      </c>
      <c r="G163" s="157">
        <f>K72</f>
        <v>25191.936000000002</v>
      </c>
      <c r="H163" s="161"/>
      <c r="I163" s="161"/>
      <c r="J163" s="161"/>
      <c r="K163" s="161"/>
      <c r="L163" s="161"/>
      <c r="M163" s="161"/>
      <c r="N163" s="161"/>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155"/>
      <c r="AY163" s="155"/>
      <c r="AZ163" s="155"/>
      <c r="BA163" s="77"/>
      <c r="BB163" s="77"/>
      <c r="BC163" s="77"/>
      <c r="BD163" s="77"/>
      <c r="BE163" s="77"/>
      <c r="BF163" s="77"/>
      <c r="BG163" s="77"/>
      <c r="BH163" s="77"/>
      <c r="BI163" s="77"/>
      <c r="BJ163" s="77"/>
      <c r="BK163" s="77"/>
      <c r="BL163" s="77"/>
      <c r="BM163" s="77"/>
      <c r="BN163" s="77"/>
      <c r="BO163" s="77"/>
      <c r="BP163" s="77"/>
      <c r="BQ163" s="77"/>
      <c r="BR163" s="77"/>
      <c r="BS163" s="77"/>
      <c r="BT163" s="77"/>
      <c r="BU163" s="77"/>
      <c r="BV163" s="77"/>
      <c r="BW163" s="77"/>
      <c r="BX163" s="77"/>
      <c r="BY163" s="77"/>
      <c r="BZ163" s="77"/>
      <c r="CA163" s="77"/>
      <c r="CB163" s="77"/>
      <c r="CC163" s="77"/>
      <c r="CD163" s="77"/>
      <c r="CE163" s="77"/>
      <c r="CF163" s="77"/>
      <c r="CG163" s="77"/>
      <c r="CH163" s="77"/>
      <c r="CI163" s="77"/>
      <c r="CJ163" s="77"/>
      <c r="CK163" s="77"/>
      <c r="CL163" s="77"/>
      <c r="CM163" s="77"/>
    </row>
    <row r="164" spans="1:144" ht="27" customHeight="1" x14ac:dyDescent="0.2">
      <c r="A164" s="28"/>
      <c r="B164" s="26">
        <v>82</v>
      </c>
      <c r="C164" s="158" t="s">
        <v>159</v>
      </c>
      <c r="D164" s="157">
        <f>K67</f>
        <v>38387.712</v>
      </c>
      <c r="E164" s="157">
        <f>K68</f>
        <v>11996.16</v>
      </c>
      <c r="F164" s="157">
        <f>K73</f>
        <v>28790.784</v>
      </c>
      <c r="G164" s="157">
        <f>K74</f>
        <v>8997.119999999999</v>
      </c>
      <c r="H164" s="161"/>
      <c r="I164" s="161"/>
      <c r="J164" s="161"/>
      <c r="K164" s="161"/>
      <c r="L164" s="161"/>
      <c r="M164" s="161"/>
      <c r="N164" s="161"/>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155"/>
      <c r="AY164" s="155"/>
      <c r="AZ164" s="155"/>
      <c r="BA164" s="77"/>
      <c r="BB164" s="77"/>
      <c r="BC164" s="77"/>
      <c r="BD164" s="77"/>
      <c r="BE164" s="77"/>
      <c r="BF164" s="77"/>
      <c r="BG164" s="77"/>
      <c r="BH164" s="77"/>
      <c r="BI164" s="77"/>
      <c r="BJ164" s="77"/>
      <c r="BK164" s="77"/>
      <c r="BL164" s="77"/>
      <c r="BM164" s="77"/>
      <c r="BN164" s="77"/>
      <c r="BO164" s="77"/>
      <c r="BP164" s="77"/>
      <c r="BQ164" s="77"/>
      <c r="BR164" s="77"/>
      <c r="BS164" s="77"/>
      <c r="BT164" s="77"/>
      <c r="BU164" s="77"/>
      <c r="BV164" s="77"/>
      <c r="BW164" s="77"/>
      <c r="BX164" s="77"/>
      <c r="BY164" s="77"/>
      <c r="BZ164" s="77"/>
      <c r="CA164" s="77"/>
      <c r="CB164" s="77"/>
      <c r="CC164" s="77"/>
      <c r="CD164" s="77"/>
      <c r="CE164" s="77"/>
      <c r="CF164" s="77"/>
      <c r="CG164" s="77"/>
      <c r="CH164" s="77"/>
      <c r="CI164" s="77"/>
      <c r="CJ164" s="77"/>
      <c r="CK164" s="77"/>
      <c r="CL164" s="77"/>
      <c r="CM164" s="77"/>
    </row>
    <row r="165" spans="1:144" ht="27" customHeight="1" x14ac:dyDescent="0.2">
      <c r="A165" s="28"/>
      <c r="B165" s="26">
        <v>83</v>
      </c>
      <c r="C165" s="158" t="s">
        <v>158</v>
      </c>
      <c r="D165" s="157">
        <f>L65</f>
        <v>134217.21599999999</v>
      </c>
      <c r="E165" s="157">
        <f>L66</f>
        <v>41942.879999999997</v>
      </c>
      <c r="F165" s="157">
        <f>L71</f>
        <v>100662.912</v>
      </c>
      <c r="G165" s="157">
        <f>L72</f>
        <v>31457.159999999996</v>
      </c>
      <c r="H165" s="161"/>
      <c r="I165" s="161"/>
      <c r="J165" s="161"/>
      <c r="K165" s="161"/>
      <c r="L165" s="161"/>
      <c r="M165" s="161"/>
      <c r="N165" s="161"/>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155"/>
      <c r="AY165" s="155"/>
      <c r="AZ165" s="155"/>
      <c r="BA165" s="77"/>
      <c r="BB165" s="77"/>
      <c r="BC165" s="77"/>
      <c r="BD165" s="77"/>
      <c r="BE165" s="77"/>
      <c r="BF165" s="77"/>
      <c r="BG165" s="77"/>
      <c r="BH165" s="77"/>
      <c r="BI165" s="77"/>
      <c r="BJ165" s="77"/>
      <c r="BK165" s="77"/>
      <c r="BL165" s="77"/>
      <c r="BM165" s="77"/>
      <c r="BN165" s="77"/>
      <c r="BO165" s="77"/>
      <c r="BP165" s="77"/>
      <c r="BQ165" s="77"/>
      <c r="BR165" s="77"/>
      <c r="BS165" s="77"/>
      <c r="BT165" s="77"/>
      <c r="BU165" s="77"/>
      <c r="BV165" s="77"/>
      <c r="BW165" s="77"/>
      <c r="BX165" s="77"/>
      <c r="BY165" s="77"/>
      <c r="BZ165" s="77"/>
      <c r="CA165" s="77"/>
      <c r="CB165" s="77"/>
      <c r="CC165" s="77"/>
      <c r="CD165" s="77"/>
      <c r="CE165" s="77"/>
      <c r="CF165" s="77"/>
      <c r="CG165" s="77"/>
      <c r="CH165" s="77"/>
      <c r="CI165" s="77"/>
      <c r="CJ165" s="77"/>
      <c r="CK165" s="77"/>
      <c r="CL165" s="77"/>
      <c r="CM165" s="77"/>
    </row>
    <row r="166" spans="1:144" ht="27" customHeight="1" x14ac:dyDescent="0.2">
      <c r="A166" s="28"/>
      <c r="B166" s="26">
        <v>84</v>
      </c>
      <c r="C166" s="158" t="s">
        <v>157</v>
      </c>
      <c r="D166" s="157">
        <f>L67</f>
        <v>47934.720000000001</v>
      </c>
      <c r="E166" s="157">
        <f>L68</f>
        <v>14979.6</v>
      </c>
      <c r="F166" s="157">
        <f>L73</f>
        <v>35951.040000000001</v>
      </c>
      <c r="G166" s="157">
        <f>L74</f>
        <v>11234.7</v>
      </c>
      <c r="H166" s="161"/>
      <c r="I166" s="161"/>
      <c r="J166" s="161"/>
      <c r="K166" s="161"/>
      <c r="L166" s="161"/>
      <c r="M166" s="161"/>
      <c r="N166" s="161"/>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155"/>
      <c r="AY166" s="155"/>
      <c r="AZ166" s="155"/>
      <c r="BA166" s="77"/>
      <c r="BB166" s="77"/>
      <c r="BC166" s="77"/>
      <c r="BD166" s="77"/>
      <c r="BE166" s="77"/>
      <c r="BF166" s="77"/>
      <c r="BG166" s="77"/>
      <c r="BH166" s="77"/>
      <c r="BI166" s="77"/>
      <c r="BJ166" s="77"/>
      <c r="BK166" s="77"/>
      <c r="BL166" s="77"/>
      <c r="BM166" s="77"/>
      <c r="BN166" s="77"/>
      <c r="BO166" s="77"/>
      <c r="BP166" s="77"/>
      <c r="BQ166" s="77"/>
      <c r="BR166" s="77"/>
      <c r="BS166" s="77"/>
      <c r="BT166" s="77"/>
      <c r="BU166" s="77"/>
      <c r="BV166" s="77"/>
      <c r="BW166" s="77"/>
      <c r="BX166" s="77"/>
      <c r="BY166" s="77"/>
      <c r="BZ166" s="77"/>
      <c r="CA166" s="77"/>
      <c r="CB166" s="77"/>
      <c r="CC166" s="77"/>
      <c r="CD166" s="77"/>
      <c r="CE166" s="77"/>
      <c r="CF166" s="77"/>
      <c r="CG166" s="77"/>
      <c r="CH166" s="77"/>
      <c r="CI166" s="77"/>
      <c r="CJ166" s="77"/>
      <c r="CK166" s="77"/>
      <c r="CL166" s="77"/>
      <c r="CM166" s="77"/>
    </row>
    <row r="167" spans="1:144" ht="27" customHeight="1" x14ac:dyDescent="0.2">
      <c r="AZ167" s="155"/>
      <c r="BA167" s="155"/>
      <c r="BB167" s="155"/>
      <c r="BC167" s="155"/>
      <c r="BD167" s="155"/>
      <c r="BE167" s="155"/>
      <c r="BF167" s="155"/>
      <c r="BG167" s="155"/>
      <c r="BH167" s="155"/>
      <c r="BI167" s="155"/>
    </row>
    <row r="168" spans="1:144" customFormat="1" ht="27" customHeight="1" x14ac:dyDescent="0.2">
      <c r="AB168" s="5"/>
      <c r="AC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row>
    <row r="169" spans="1:144" customFormat="1" ht="27" customHeight="1" x14ac:dyDescent="0.2">
      <c r="AB169" s="5"/>
      <c r="AC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row>
    <row r="170" spans="1:144" customFormat="1" ht="27" customHeight="1" x14ac:dyDescent="0.2">
      <c r="AB170" s="5"/>
      <c r="AC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row>
    <row r="171" spans="1:144" customFormat="1" ht="27" customHeight="1" x14ac:dyDescent="0.2">
      <c r="AB171" s="5"/>
      <c r="AC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row>
    <row r="172" spans="1:144" ht="27" customHeight="1" x14ac:dyDescent="0.2">
      <c r="A172" s="28"/>
      <c r="B172" s="74"/>
      <c r="C172" s="162" t="s">
        <v>167</v>
      </c>
      <c r="D172" s="161"/>
      <c r="E172" s="161"/>
      <c r="F172" s="161"/>
      <c r="G172" s="161"/>
      <c r="H172" s="161"/>
      <c r="I172" s="161"/>
      <c r="J172" s="161"/>
      <c r="K172" s="161"/>
      <c r="L172" s="161"/>
      <c r="M172" s="161"/>
      <c r="N172" s="161"/>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155"/>
      <c r="AY172" s="155"/>
      <c r="AZ172" s="155"/>
      <c r="BA172" s="77"/>
      <c r="BB172" s="77"/>
      <c r="BC172" s="77"/>
      <c r="BD172" s="77"/>
      <c r="BE172" s="77"/>
      <c r="BF172" s="77"/>
      <c r="BG172" s="77"/>
      <c r="BH172" s="77"/>
      <c r="BI172" s="77"/>
      <c r="BJ172" s="77"/>
      <c r="BK172" s="77"/>
      <c r="BL172" s="77"/>
      <c r="BM172" s="77"/>
      <c r="BN172" s="77"/>
      <c r="BO172" s="77"/>
      <c r="BP172" s="77"/>
      <c r="BQ172" s="77"/>
      <c r="BR172" s="77"/>
      <c r="BS172" s="77"/>
      <c r="BT172" s="77"/>
      <c r="BU172" s="77"/>
      <c r="BV172" s="77"/>
      <c r="BW172" s="77"/>
      <c r="BX172" s="77"/>
      <c r="BY172" s="77"/>
      <c r="BZ172" s="77"/>
      <c r="CA172" s="77"/>
      <c r="CB172" s="77"/>
      <c r="CC172" s="77"/>
      <c r="CD172" s="77"/>
      <c r="CE172" s="77"/>
      <c r="CF172" s="77"/>
      <c r="CG172" s="77"/>
      <c r="CH172" s="77"/>
      <c r="CI172" s="77"/>
      <c r="CJ172" s="77"/>
      <c r="CK172" s="77"/>
      <c r="CL172" s="77"/>
      <c r="CM172" s="77"/>
    </row>
    <row r="173" spans="1:144" ht="27" customHeight="1" x14ac:dyDescent="0.2">
      <c r="A173" s="28"/>
      <c r="B173" s="160"/>
      <c r="C173" s="158"/>
      <c r="D173" s="159" t="s">
        <v>154</v>
      </c>
      <c r="E173" s="159" t="s">
        <v>153</v>
      </c>
      <c r="F173" s="159" t="s">
        <v>152</v>
      </c>
      <c r="G173" s="159" t="s">
        <v>151</v>
      </c>
      <c r="H173" s="161"/>
      <c r="I173" s="161"/>
      <c r="J173" s="161"/>
      <c r="K173" s="161"/>
      <c r="L173" s="161"/>
      <c r="M173" s="161"/>
      <c r="N173" s="161"/>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155"/>
      <c r="AY173" s="155"/>
      <c r="AZ173" s="155"/>
      <c r="BA173" s="77"/>
      <c r="BB173" s="77"/>
      <c r="BC173" s="77"/>
      <c r="BD173" s="77"/>
      <c r="BE173" s="77"/>
      <c r="BF173" s="77"/>
      <c r="BG173" s="77"/>
      <c r="BH173" s="77"/>
      <c r="BI173" s="77"/>
      <c r="BJ173" s="77"/>
      <c r="BK173" s="77"/>
      <c r="BL173" s="77"/>
      <c r="BM173" s="77"/>
      <c r="BN173" s="77"/>
      <c r="BO173" s="77"/>
      <c r="BP173" s="77"/>
      <c r="BQ173" s="77"/>
      <c r="BR173" s="77"/>
      <c r="BS173" s="77"/>
      <c r="BT173" s="77"/>
      <c r="BU173" s="77"/>
      <c r="BV173" s="77"/>
      <c r="BW173" s="77"/>
      <c r="BX173" s="77"/>
      <c r="BY173" s="77"/>
      <c r="BZ173" s="77"/>
      <c r="CA173" s="77"/>
      <c r="CB173" s="77"/>
      <c r="CC173" s="77"/>
      <c r="CD173" s="77"/>
      <c r="CE173" s="77"/>
      <c r="CF173" s="77"/>
      <c r="CG173" s="77"/>
      <c r="CH173" s="77"/>
      <c r="CI173" s="77"/>
      <c r="CJ173" s="77"/>
      <c r="CK173" s="77"/>
      <c r="CL173" s="77"/>
      <c r="CM173" s="77"/>
    </row>
    <row r="174" spans="1:144" ht="27" customHeight="1" x14ac:dyDescent="0.2">
      <c r="A174" s="28"/>
      <c r="B174" s="26">
        <v>85</v>
      </c>
      <c r="C174" s="163" t="s">
        <v>166</v>
      </c>
      <c r="D174" s="157">
        <f>H97</f>
        <v>570286.07999999996</v>
      </c>
      <c r="E174" s="157">
        <f>H98</f>
        <v>178214.39999999999</v>
      </c>
      <c r="F174" s="157">
        <f>H103</f>
        <v>427714.56</v>
      </c>
      <c r="G174" s="157">
        <f>H104</f>
        <v>133660.79999999999</v>
      </c>
      <c r="H174" s="161"/>
      <c r="I174" s="161"/>
      <c r="J174" s="161"/>
      <c r="K174" s="161"/>
      <c r="L174" s="161"/>
      <c r="M174" s="161"/>
      <c r="N174" s="161"/>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155"/>
      <c r="AY174" s="155"/>
      <c r="AZ174" s="155"/>
      <c r="BA174" s="77"/>
      <c r="BB174" s="77"/>
      <c r="BC174" s="77"/>
      <c r="BD174" s="77"/>
      <c r="BE174" s="77"/>
      <c r="BF174" s="77"/>
      <c r="BG174" s="77"/>
      <c r="BH174" s="77"/>
      <c r="BI174" s="77"/>
      <c r="BJ174" s="77"/>
      <c r="BK174" s="77"/>
      <c r="BL174" s="77"/>
      <c r="BM174" s="77"/>
      <c r="BN174" s="77"/>
      <c r="BO174" s="77"/>
      <c r="BP174" s="77"/>
      <c r="BQ174" s="77"/>
      <c r="BR174" s="77"/>
      <c r="BS174" s="77"/>
      <c r="BT174" s="77"/>
      <c r="BU174" s="77"/>
      <c r="BV174" s="77"/>
      <c r="BW174" s="77"/>
      <c r="BX174" s="77"/>
      <c r="BY174" s="77"/>
      <c r="BZ174" s="77"/>
      <c r="CA174" s="77"/>
      <c r="CB174" s="77"/>
      <c r="CC174" s="77"/>
      <c r="CD174" s="77"/>
      <c r="CE174" s="77"/>
      <c r="CF174" s="77"/>
      <c r="CG174" s="77"/>
      <c r="CH174" s="77"/>
      <c r="CI174" s="77"/>
      <c r="CJ174" s="77"/>
      <c r="CK174" s="77"/>
      <c r="CL174" s="77"/>
      <c r="CM174" s="77"/>
    </row>
    <row r="175" spans="1:144" ht="27" customHeight="1" x14ac:dyDescent="0.2">
      <c r="A175" s="28"/>
      <c r="B175" s="26">
        <v>86</v>
      </c>
      <c r="C175" s="158" t="s">
        <v>165</v>
      </c>
      <c r="D175" s="157">
        <f>H99</f>
        <v>203673.60000000001</v>
      </c>
      <c r="E175" s="157">
        <f>H100</f>
        <v>63648</v>
      </c>
      <c r="F175" s="157">
        <f>H105</f>
        <v>152755.20000000001</v>
      </c>
      <c r="G175" s="157">
        <f>H106</f>
        <v>47736</v>
      </c>
      <c r="H175" s="161"/>
      <c r="I175" s="161"/>
      <c r="J175" s="161"/>
      <c r="K175" s="161"/>
      <c r="L175" s="161"/>
      <c r="M175" s="161"/>
      <c r="N175" s="161"/>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155"/>
      <c r="AY175" s="155"/>
      <c r="AZ175" s="155"/>
      <c r="BA175" s="77"/>
      <c r="BB175" s="77"/>
      <c r="BC175" s="77"/>
      <c r="BD175" s="77"/>
      <c r="BE175" s="77"/>
      <c r="BF175" s="77"/>
      <c r="BG175" s="77"/>
      <c r="BH175" s="77"/>
      <c r="BI175" s="77"/>
      <c r="BJ175" s="77"/>
      <c r="BK175" s="77"/>
      <c r="BL175" s="77"/>
      <c r="BM175" s="77"/>
      <c r="BN175" s="77"/>
      <c r="BO175" s="77"/>
      <c r="BP175" s="77"/>
      <c r="BQ175" s="77"/>
      <c r="BR175" s="77"/>
      <c r="BS175" s="77"/>
      <c r="BT175" s="77"/>
      <c r="BU175" s="77"/>
      <c r="BV175" s="77"/>
      <c r="BW175" s="77"/>
      <c r="BX175" s="77"/>
      <c r="BY175" s="77"/>
      <c r="BZ175" s="77"/>
      <c r="CA175" s="77"/>
      <c r="CB175" s="77"/>
      <c r="CC175" s="77"/>
      <c r="CD175" s="77"/>
      <c r="CE175" s="77"/>
      <c r="CF175" s="77"/>
      <c r="CG175" s="77"/>
      <c r="CH175" s="77"/>
      <c r="CI175" s="77"/>
      <c r="CJ175" s="77"/>
      <c r="CK175" s="77"/>
      <c r="CL175" s="77"/>
      <c r="CM175" s="77"/>
    </row>
    <row r="176" spans="1:144" ht="27" customHeight="1" x14ac:dyDescent="0.2">
      <c r="A176" s="28"/>
      <c r="B176" s="26">
        <v>87</v>
      </c>
      <c r="C176" s="158" t="s">
        <v>164</v>
      </c>
      <c r="D176" s="157">
        <f>I97</f>
        <v>1086955.52</v>
      </c>
      <c r="E176" s="157">
        <f>I98</f>
        <v>339673.59999999998</v>
      </c>
      <c r="F176" s="157">
        <f>I103</f>
        <v>815216.64000000001</v>
      </c>
      <c r="G176" s="157">
        <f>I104</f>
        <v>254755.19999999998</v>
      </c>
      <c r="H176" s="161"/>
      <c r="I176" s="161"/>
      <c r="J176" s="161"/>
      <c r="K176" s="161"/>
      <c r="L176" s="161"/>
      <c r="M176" s="161"/>
      <c r="N176" s="161"/>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155"/>
      <c r="AY176" s="155"/>
      <c r="AZ176" s="155"/>
      <c r="BA176" s="77"/>
      <c r="BB176" s="77"/>
      <c r="BC176" s="77"/>
      <c r="BD176" s="77"/>
      <c r="BE176" s="77"/>
      <c r="BF176" s="77"/>
      <c r="BG176" s="77"/>
      <c r="BH176" s="77"/>
      <c r="BI176" s="77"/>
      <c r="BJ176" s="77"/>
      <c r="BK176" s="77"/>
      <c r="BL176" s="77"/>
      <c r="BM176" s="77"/>
      <c r="BN176" s="77"/>
      <c r="BO176" s="77"/>
      <c r="BP176" s="77"/>
      <c r="BQ176" s="77"/>
      <c r="BR176" s="77"/>
      <c r="BS176" s="77"/>
      <c r="BT176" s="77"/>
      <c r="BU176" s="77"/>
      <c r="BV176" s="77"/>
      <c r="BW176" s="77"/>
      <c r="BX176" s="77"/>
      <c r="BY176" s="77"/>
      <c r="BZ176" s="77"/>
      <c r="CA176" s="77"/>
      <c r="CB176" s="77"/>
      <c r="CC176" s="77"/>
      <c r="CD176" s="77"/>
      <c r="CE176" s="77"/>
      <c r="CF176" s="77"/>
      <c r="CG176" s="77"/>
      <c r="CH176" s="77"/>
      <c r="CI176" s="77"/>
      <c r="CJ176" s="77"/>
      <c r="CK176" s="77"/>
      <c r="CL176" s="77"/>
      <c r="CM176" s="77"/>
    </row>
    <row r="177" spans="1:144" ht="27" customHeight="1" x14ac:dyDescent="0.2">
      <c r="A177" s="28"/>
      <c r="B177" s="26">
        <v>88</v>
      </c>
      <c r="C177" s="158" t="s">
        <v>163</v>
      </c>
      <c r="D177" s="157">
        <f>I99</f>
        <v>388198.40000000002</v>
      </c>
      <c r="E177" s="157">
        <f>I100</f>
        <v>121312</v>
      </c>
      <c r="F177" s="157">
        <f>I105</f>
        <v>291148.79999999999</v>
      </c>
      <c r="G177" s="157">
        <f>I106</f>
        <v>90984</v>
      </c>
      <c r="H177" s="161"/>
      <c r="I177" s="161"/>
      <c r="J177" s="161"/>
      <c r="K177" s="161"/>
      <c r="L177" s="161"/>
      <c r="M177" s="161"/>
      <c r="N177" s="161"/>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155"/>
      <c r="AY177" s="155"/>
      <c r="AZ177" s="155"/>
      <c r="BA177" s="77"/>
      <c r="BB177" s="77"/>
      <c r="BC177" s="77"/>
      <c r="BD177" s="77"/>
      <c r="BE177" s="77"/>
      <c r="BF177" s="77"/>
      <c r="BG177" s="77"/>
      <c r="BH177" s="77"/>
      <c r="BI177" s="77"/>
      <c r="BJ177" s="77"/>
      <c r="BK177" s="77"/>
      <c r="BL177" s="77"/>
      <c r="BM177" s="77"/>
      <c r="BN177" s="77"/>
      <c r="BO177" s="77"/>
      <c r="BP177" s="77"/>
      <c r="BQ177" s="77"/>
      <c r="BR177" s="77"/>
      <c r="BS177" s="77"/>
      <c r="BT177" s="77"/>
      <c r="BU177" s="77"/>
      <c r="BV177" s="77"/>
      <c r="BW177" s="77"/>
      <c r="BX177" s="77"/>
      <c r="BY177" s="77"/>
      <c r="BZ177" s="77"/>
      <c r="CA177" s="77"/>
      <c r="CB177" s="77"/>
      <c r="CC177" s="77"/>
      <c r="CD177" s="77"/>
      <c r="CE177" s="77"/>
      <c r="CF177" s="77"/>
      <c r="CG177" s="77"/>
      <c r="CH177" s="77"/>
      <c r="CI177" s="77"/>
      <c r="CJ177" s="77"/>
      <c r="CK177" s="77"/>
      <c r="CL177" s="77"/>
      <c r="CM177" s="77"/>
    </row>
    <row r="178" spans="1:144" ht="27" customHeight="1" x14ac:dyDescent="0.2">
      <c r="A178" s="28"/>
      <c r="B178" s="26">
        <v>89</v>
      </c>
      <c r="C178" s="158" t="s">
        <v>162</v>
      </c>
      <c r="D178" s="157">
        <f>J97</f>
        <v>595123.20000000007</v>
      </c>
      <c r="E178" s="157">
        <f>J98</f>
        <v>185976</v>
      </c>
      <c r="F178" s="157">
        <f>J103</f>
        <v>446342.40000000002</v>
      </c>
      <c r="G178" s="157">
        <f>J104</f>
        <v>139482</v>
      </c>
      <c r="H178" s="161"/>
      <c r="I178" s="161"/>
      <c r="J178" s="161"/>
      <c r="K178" s="161"/>
      <c r="L178" s="161"/>
      <c r="M178" s="161"/>
      <c r="N178" s="161"/>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155"/>
      <c r="AY178" s="155"/>
      <c r="AZ178" s="155"/>
      <c r="BA178" s="77"/>
      <c r="BB178" s="77"/>
      <c r="BC178" s="77"/>
      <c r="BD178" s="77"/>
      <c r="BE178" s="77"/>
      <c r="BF178" s="77"/>
      <c r="BG178" s="77"/>
      <c r="BH178" s="77"/>
      <c r="BI178" s="77"/>
      <c r="BJ178" s="77"/>
      <c r="BK178" s="77"/>
      <c r="BL178" s="77"/>
      <c r="BM178" s="77"/>
      <c r="BN178" s="77"/>
      <c r="BO178" s="77"/>
      <c r="BP178" s="77"/>
      <c r="BQ178" s="77"/>
      <c r="BR178" s="77"/>
      <c r="BS178" s="77"/>
      <c r="BT178" s="77"/>
      <c r="BU178" s="77"/>
      <c r="BV178" s="77"/>
      <c r="BW178" s="77"/>
      <c r="BX178" s="77"/>
      <c r="BY178" s="77"/>
      <c r="BZ178" s="77"/>
      <c r="CA178" s="77"/>
      <c r="CB178" s="77"/>
      <c r="CC178" s="77"/>
      <c r="CD178" s="77"/>
      <c r="CE178" s="77"/>
      <c r="CF178" s="77"/>
      <c r="CG178" s="77"/>
      <c r="CH178" s="77"/>
      <c r="CI178" s="77"/>
      <c r="CJ178" s="77"/>
      <c r="CK178" s="77"/>
      <c r="CL178" s="77"/>
      <c r="CM178" s="77"/>
    </row>
    <row r="179" spans="1:144" ht="27" customHeight="1" x14ac:dyDescent="0.2">
      <c r="A179" s="28"/>
      <c r="B179" s="26">
        <v>90</v>
      </c>
      <c r="C179" s="158" t="s">
        <v>161</v>
      </c>
      <c r="D179" s="157">
        <f>J99</f>
        <v>212544</v>
      </c>
      <c r="E179" s="157">
        <f>J100</f>
        <v>66420</v>
      </c>
      <c r="F179" s="157">
        <f>J105</f>
        <v>159408</v>
      </c>
      <c r="G179" s="157">
        <f>J106</f>
        <v>49815</v>
      </c>
      <c r="H179" s="161"/>
      <c r="I179" s="161"/>
      <c r="J179" s="161"/>
      <c r="K179" s="161"/>
      <c r="L179" s="161"/>
      <c r="M179" s="161"/>
      <c r="N179" s="161"/>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155"/>
      <c r="AY179" s="155"/>
      <c r="AZ179" s="155"/>
      <c r="BA179" s="77"/>
      <c r="BB179" s="77"/>
      <c r="BC179" s="77"/>
      <c r="BD179" s="77"/>
      <c r="BE179" s="77"/>
      <c r="BF179" s="77"/>
      <c r="BG179" s="77"/>
      <c r="BH179" s="77"/>
      <c r="BI179" s="77"/>
      <c r="BJ179" s="77"/>
      <c r="BK179" s="77"/>
      <c r="BL179" s="77"/>
      <c r="BM179" s="77"/>
      <c r="BN179" s="77"/>
      <c r="BO179" s="77"/>
      <c r="BP179" s="77"/>
      <c r="BQ179" s="77"/>
      <c r="BR179" s="77"/>
      <c r="BS179" s="77"/>
      <c r="BT179" s="77"/>
      <c r="BU179" s="77"/>
      <c r="BV179" s="77"/>
      <c r="BW179" s="77"/>
      <c r="BX179" s="77"/>
      <c r="BY179" s="77"/>
      <c r="BZ179" s="77"/>
      <c r="CA179" s="77"/>
      <c r="CB179" s="77"/>
      <c r="CC179" s="77"/>
      <c r="CD179" s="77"/>
      <c r="CE179" s="77"/>
      <c r="CF179" s="77"/>
      <c r="CG179" s="77"/>
      <c r="CH179" s="77"/>
      <c r="CI179" s="77"/>
      <c r="CJ179" s="77"/>
      <c r="CK179" s="77"/>
      <c r="CL179" s="77"/>
      <c r="CM179" s="77"/>
    </row>
    <row r="180" spans="1:144" ht="27" customHeight="1" x14ac:dyDescent="0.2">
      <c r="A180" s="28"/>
      <c r="B180" s="26">
        <v>91</v>
      </c>
      <c r="C180" s="158" t="s">
        <v>160</v>
      </c>
      <c r="D180" s="157">
        <f>K97</f>
        <v>223928.32000000004</v>
      </c>
      <c r="E180" s="157">
        <f>K98</f>
        <v>69977.600000000006</v>
      </c>
      <c r="F180" s="157">
        <f>K103</f>
        <v>167946.24000000002</v>
      </c>
      <c r="G180" s="157">
        <f>K104</f>
        <v>52483.200000000004</v>
      </c>
      <c r="H180" s="161"/>
      <c r="I180" s="161"/>
      <c r="J180" s="161"/>
      <c r="K180" s="161"/>
      <c r="L180" s="161"/>
      <c r="M180" s="161"/>
      <c r="N180" s="161"/>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155"/>
      <c r="AY180" s="155"/>
      <c r="AZ180" s="155"/>
      <c r="BA180" s="77"/>
      <c r="BB180" s="77"/>
      <c r="BC180" s="77"/>
      <c r="BD180" s="77"/>
      <c r="BE180" s="77"/>
      <c r="BF180" s="77"/>
      <c r="BG180" s="77"/>
      <c r="BH180" s="77"/>
      <c r="BI180" s="77"/>
      <c r="BJ180" s="77"/>
      <c r="BK180" s="77"/>
      <c r="BL180" s="77"/>
      <c r="BM180" s="77"/>
      <c r="BN180" s="77"/>
      <c r="BO180" s="77"/>
      <c r="BP180" s="77"/>
      <c r="BQ180" s="77"/>
      <c r="BR180" s="77"/>
      <c r="BS180" s="77"/>
      <c r="BT180" s="77"/>
      <c r="BU180" s="77"/>
      <c r="BV180" s="77"/>
      <c r="BW180" s="77"/>
      <c r="BX180" s="77"/>
      <c r="BY180" s="77"/>
      <c r="BZ180" s="77"/>
      <c r="CA180" s="77"/>
      <c r="CB180" s="77"/>
      <c r="CC180" s="77"/>
      <c r="CD180" s="77"/>
      <c r="CE180" s="77"/>
      <c r="CF180" s="77"/>
      <c r="CG180" s="77"/>
      <c r="CH180" s="77"/>
      <c r="CI180" s="77"/>
      <c r="CJ180" s="77"/>
      <c r="CK180" s="77"/>
      <c r="CL180" s="77"/>
      <c r="CM180" s="77"/>
    </row>
    <row r="181" spans="1:144" ht="27" customHeight="1" x14ac:dyDescent="0.2">
      <c r="A181" s="28"/>
      <c r="B181" s="26">
        <v>92</v>
      </c>
      <c r="C181" s="158" t="s">
        <v>159</v>
      </c>
      <c r="D181" s="157">
        <f>K99</f>
        <v>79974.400000000009</v>
      </c>
      <c r="E181" s="157">
        <f>K100</f>
        <v>24992</v>
      </c>
      <c r="F181" s="157">
        <f>K105</f>
        <v>59980.800000000003</v>
      </c>
      <c r="G181" s="157">
        <f>K106</f>
        <v>18744</v>
      </c>
      <c r="H181" s="161"/>
      <c r="I181" s="161"/>
      <c r="J181" s="161"/>
      <c r="K181" s="161"/>
      <c r="L181" s="161"/>
      <c r="M181" s="161"/>
      <c r="N181" s="161"/>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155"/>
      <c r="AY181" s="155"/>
      <c r="AZ181" s="155"/>
      <c r="BA181" s="77"/>
      <c r="BB181" s="77"/>
      <c r="BC181" s="77"/>
      <c r="BD181" s="77"/>
      <c r="BE181" s="77"/>
      <c r="BF181" s="77"/>
      <c r="BG181" s="77"/>
      <c r="BH181" s="77"/>
      <c r="BI181" s="77"/>
      <c r="BJ181" s="77"/>
      <c r="BK181" s="77"/>
      <c r="BL181" s="77"/>
      <c r="BM181" s="77"/>
      <c r="BN181" s="77"/>
      <c r="BO181" s="77"/>
      <c r="BP181" s="77"/>
      <c r="BQ181" s="77"/>
      <c r="BR181" s="77"/>
      <c r="BS181" s="77"/>
      <c r="BT181" s="77"/>
      <c r="BU181" s="77"/>
      <c r="BV181" s="77"/>
      <c r="BW181" s="77"/>
      <c r="BX181" s="77"/>
      <c r="BY181" s="77"/>
      <c r="BZ181" s="77"/>
      <c r="CA181" s="77"/>
      <c r="CB181" s="77"/>
      <c r="CC181" s="77"/>
      <c r="CD181" s="77"/>
      <c r="CE181" s="77"/>
      <c r="CF181" s="77"/>
      <c r="CG181" s="77"/>
      <c r="CH181" s="77"/>
      <c r="CI181" s="77"/>
      <c r="CJ181" s="77"/>
      <c r="CK181" s="77"/>
      <c r="CL181" s="77"/>
      <c r="CM181" s="77"/>
    </row>
    <row r="182" spans="1:144" ht="27" customHeight="1" x14ac:dyDescent="0.2">
      <c r="A182" s="28"/>
      <c r="B182" s="26">
        <v>93</v>
      </c>
      <c r="C182" s="158" t="s">
        <v>158</v>
      </c>
      <c r="D182" s="157">
        <f>L97</f>
        <v>183859.20000000001</v>
      </c>
      <c r="E182" s="157">
        <f>L98</f>
        <v>57456</v>
      </c>
      <c r="F182" s="157">
        <f>L103</f>
        <v>137894.39999999999</v>
      </c>
      <c r="G182" s="157">
        <f>L104</f>
        <v>43092</v>
      </c>
      <c r="H182" s="161"/>
      <c r="I182" s="161"/>
      <c r="J182" s="161"/>
      <c r="K182" s="161"/>
      <c r="L182" s="161"/>
      <c r="M182" s="161"/>
      <c r="N182" s="161"/>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155"/>
      <c r="AY182" s="155"/>
      <c r="AZ182" s="155"/>
      <c r="BA182" s="77"/>
      <c r="BB182" s="77"/>
      <c r="BC182" s="77"/>
      <c r="BD182" s="77"/>
      <c r="BE182" s="77"/>
      <c r="BF182" s="77"/>
      <c r="BG182" s="77"/>
      <c r="BH182" s="77"/>
      <c r="BI182" s="77"/>
      <c r="BJ182" s="77"/>
      <c r="BK182" s="77"/>
      <c r="BL182" s="77"/>
      <c r="BM182" s="77"/>
      <c r="BN182" s="77"/>
      <c r="BO182" s="77"/>
      <c r="BP182" s="77"/>
      <c r="BQ182" s="77"/>
      <c r="BR182" s="77"/>
      <c r="BS182" s="77"/>
      <c r="BT182" s="77"/>
      <c r="BU182" s="77"/>
      <c r="BV182" s="77"/>
      <c r="BW182" s="77"/>
      <c r="BX182" s="77"/>
      <c r="BY182" s="77"/>
      <c r="BZ182" s="77"/>
      <c r="CA182" s="77"/>
      <c r="CB182" s="77"/>
      <c r="CC182" s="77"/>
      <c r="CD182" s="77"/>
      <c r="CE182" s="77"/>
      <c r="CF182" s="77"/>
      <c r="CG182" s="77"/>
      <c r="CH182" s="77"/>
      <c r="CI182" s="77"/>
      <c r="CJ182" s="77"/>
      <c r="CK182" s="77"/>
      <c r="CL182" s="77"/>
      <c r="CM182" s="77"/>
    </row>
    <row r="183" spans="1:144" ht="27" customHeight="1" x14ac:dyDescent="0.2">
      <c r="A183" s="28"/>
      <c r="B183" s="26">
        <v>94</v>
      </c>
      <c r="C183" s="158" t="s">
        <v>157</v>
      </c>
      <c r="D183" s="157">
        <f>L99</f>
        <v>65664</v>
      </c>
      <c r="E183" s="157">
        <f>L100</f>
        <v>20520</v>
      </c>
      <c r="F183" s="157">
        <f>L105</f>
        <v>49248</v>
      </c>
      <c r="G183" s="157">
        <f>L106</f>
        <v>15390</v>
      </c>
      <c r="H183" s="161"/>
      <c r="I183" s="161"/>
      <c r="J183" s="161"/>
      <c r="K183" s="161"/>
      <c r="L183" s="161"/>
      <c r="M183" s="161"/>
      <c r="N183" s="161"/>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155"/>
      <c r="AY183" s="155"/>
      <c r="AZ183" s="155"/>
      <c r="BA183" s="77"/>
      <c r="BB183" s="77"/>
      <c r="BC183" s="77"/>
      <c r="BD183" s="77"/>
      <c r="BE183" s="77"/>
      <c r="BF183" s="77"/>
      <c r="BG183" s="77"/>
      <c r="BH183" s="77"/>
      <c r="BI183" s="77"/>
      <c r="BJ183" s="77"/>
      <c r="BK183" s="77"/>
      <c r="BL183" s="77"/>
      <c r="BM183" s="77"/>
      <c r="BN183" s="77"/>
      <c r="BO183" s="77"/>
      <c r="BP183" s="77"/>
      <c r="BQ183" s="77"/>
      <c r="BR183" s="77"/>
      <c r="BS183" s="77"/>
      <c r="BT183" s="77"/>
      <c r="BU183" s="77"/>
      <c r="BV183" s="77"/>
      <c r="BW183" s="77"/>
      <c r="BX183" s="77"/>
      <c r="BY183" s="77"/>
      <c r="BZ183" s="77"/>
      <c r="CA183" s="77"/>
      <c r="CB183" s="77"/>
      <c r="CC183" s="77"/>
      <c r="CD183" s="77"/>
      <c r="CE183" s="77"/>
      <c r="CF183" s="77"/>
      <c r="CG183" s="77"/>
      <c r="CH183" s="77"/>
      <c r="CI183" s="77"/>
      <c r="CJ183" s="77"/>
      <c r="CK183" s="77"/>
      <c r="CL183" s="77"/>
      <c r="CM183" s="77"/>
    </row>
    <row r="184" spans="1:144" ht="27" customHeight="1" x14ac:dyDescent="0.2">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155"/>
      <c r="AY184" s="155"/>
      <c r="AZ184" s="155"/>
      <c r="BA184" s="155"/>
      <c r="BB184" s="155"/>
      <c r="BC184" s="155"/>
      <c r="BD184" s="155"/>
      <c r="BE184" s="155"/>
      <c r="BF184" s="155"/>
      <c r="BG184" s="155"/>
      <c r="BH184" s="155"/>
      <c r="BI184" s="155"/>
    </row>
    <row r="185" spans="1:144" ht="27" customHeight="1" x14ac:dyDescent="0.2">
      <c r="BB185" s="155"/>
      <c r="BC185" s="155"/>
      <c r="BD185" s="155"/>
      <c r="BE185" s="155"/>
      <c r="BF185" s="155"/>
      <c r="BG185" s="155"/>
      <c r="BH185" s="155"/>
      <c r="BI185" s="155"/>
      <c r="BX185" s="77"/>
      <c r="BY185" s="77"/>
      <c r="BZ185" s="77"/>
      <c r="CA185" s="77"/>
      <c r="CB185" s="77"/>
      <c r="CC185" s="77"/>
      <c r="CD185" s="77"/>
      <c r="CE185" s="77"/>
      <c r="CF185" s="77"/>
      <c r="CG185" s="77"/>
      <c r="CH185" s="77"/>
      <c r="CI185" s="77"/>
      <c r="CJ185" s="77"/>
      <c r="CK185" s="77"/>
      <c r="CL185" s="77"/>
      <c r="CM185" s="77"/>
      <c r="CN185" s="77"/>
      <c r="CO185" s="77"/>
      <c r="CP185" s="77"/>
      <c r="CQ185" s="77"/>
      <c r="CR185" s="77"/>
      <c r="CS185" s="77"/>
      <c r="CT185" s="77"/>
      <c r="CU185" s="77"/>
      <c r="CV185" s="77"/>
      <c r="CW185" s="77"/>
      <c r="CX185" s="77"/>
      <c r="CY185" s="77"/>
      <c r="CZ185" s="77"/>
      <c r="DA185" s="77"/>
      <c r="DB185" s="77"/>
      <c r="DC185" s="77"/>
      <c r="DD185" s="77"/>
      <c r="DE185" s="77"/>
      <c r="DF185" s="77"/>
      <c r="DG185" s="77"/>
      <c r="DH185" s="77"/>
      <c r="DI185" s="77"/>
      <c r="DJ185" s="77"/>
      <c r="DK185" s="77"/>
      <c r="DL185" s="77"/>
      <c r="DM185" s="77"/>
      <c r="DN185" s="77"/>
      <c r="DO185" s="77"/>
      <c r="DP185" s="77"/>
      <c r="DQ185" s="77"/>
      <c r="DR185" s="77"/>
      <c r="DS185" s="77"/>
      <c r="DT185" s="77"/>
      <c r="DU185" s="77"/>
      <c r="DV185" s="77"/>
      <c r="DW185" s="77"/>
      <c r="DX185" s="77"/>
      <c r="DY185" s="77"/>
      <c r="DZ185" s="77"/>
      <c r="EA185" s="77"/>
      <c r="EB185" s="77"/>
      <c r="EC185" s="77"/>
      <c r="ED185" s="77"/>
      <c r="EE185" s="77"/>
      <c r="EF185" s="77"/>
      <c r="EG185" s="77"/>
      <c r="EH185" s="77"/>
      <c r="EI185" s="77"/>
      <c r="EJ185" s="77"/>
      <c r="EK185" s="77"/>
    </row>
    <row r="186" spans="1:144" customFormat="1" ht="27" customHeight="1" x14ac:dyDescent="0.2">
      <c r="AB186" s="5"/>
      <c r="AC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row>
    <row r="187" spans="1:144" customFormat="1" ht="27" customHeight="1" x14ac:dyDescent="0.2">
      <c r="AB187" s="5"/>
      <c r="AC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row>
    <row r="188" spans="1:144" customFormat="1" ht="27" customHeight="1" x14ac:dyDescent="0.2">
      <c r="AB188" s="5"/>
      <c r="AC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row>
    <row r="189" spans="1:144" customFormat="1" ht="27" customHeight="1" x14ac:dyDescent="0.2">
      <c r="AB189" s="5"/>
      <c r="AC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row>
    <row r="190" spans="1:144" customFormat="1" ht="27" customHeight="1" x14ac:dyDescent="0.2">
      <c r="AB190" s="5"/>
      <c r="AC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row>
    <row r="191" spans="1:144" ht="27" customHeight="1" x14ac:dyDescent="0.2">
      <c r="A191" s="28"/>
      <c r="B191" s="74"/>
      <c r="C191" s="162" t="s">
        <v>156</v>
      </c>
      <c r="D191" s="161"/>
      <c r="E191" s="161"/>
      <c r="F191" s="161"/>
      <c r="G191" s="161"/>
      <c r="H191" s="161"/>
      <c r="I191" s="161"/>
      <c r="J191" s="161"/>
      <c r="K191" s="161"/>
      <c r="L191" s="161"/>
      <c r="M191" s="161"/>
      <c r="N191" s="161"/>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155"/>
      <c r="AY191" s="155"/>
      <c r="AZ191" s="155"/>
      <c r="BA191" s="77"/>
      <c r="BB191" s="77"/>
      <c r="BC191" s="77"/>
      <c r="BD191" s="77"/>
      <c r="BE191" s="77"/>
      <c r="BF191" s="77"/>
      <c r="BG191" s="77"/>
      <c r="BH191" s="77"/>
      <c r="BI191" s="77"/>
      <c r="BJ191" s="77"/>
      <c r="BK191" s="77"/>
      <c r="BL191" s="77"/>
      <c r="BM191" s="77"/>
      <c r="BN191" s="77"/>
      <c r="BO191" s="77"/>
      <c r="BP191" s="77"/>
      <c r="BQ191" s="77"/>
      <c r="BR191" s="77"/>
      <c r="BS191" s="77"/>
      <c r="BT191" s="77"/>
      <c r="BU191" s="77"/>
      <c r="BV191" s="77"/>
      <c r="BW191" s="77"/>
      <c r="BX191" s="77"/>
      <c r="BY191" s="77"/>
      <c r="BZ191" s="77"/>
      <c r="CA191" s="77"/>
      <c r="CB191" s="77"/>
      <c r="CC191" s="77"/>
      <c r="CD191" s="77"/>
      <c r="CE191" s="77"/>
      <c r="CF191" s="77"/>
      <c r="CG191" s="77"/>
      <c r="CH191" s="77"/>
      <c r="CI191" s="77"/>
      <c r="CJ191" s="77"/>
      <c r="CK191" s="77"/>
      <c r="CL191" s="77"/>
      <c r="CM191" s="77"/>
    </row>
    <row r="192" spans="1:144" ht="27" customHeight="1" x14ac:dyDescent="0.2">
      <c r="A192" s="28"/>
      <c r="B192" s="160"/>
      <c r="C192" s="158"/>
      <c r="D192" s="159" t="s">
        <v>154</v>
      </c>
      <c r="E192" s="159" t="s">
        <v>153</v>
      </c>
      <c r="F192" s="159" t="s">
        <v>152</v>
      </c>
      <c r="G192" s="159" t="s">
        <v>151</v>
      </c>
      <c r="H192" s="161"/>
      <c r="I192" s="161"/>
      <c r="J192" s="161"/>
      <c r="K192" s="161"/>
      <c r="L192" s="161"/>
      <c r="M192" s="161"/>
      <c r="N192" s="161"/>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155"/>
      <c r="AY192" s="155"/>
      <c r="AZ192" s="155"/>
      <c r="BA192" s="77"/>
      <c r="BB192" s="77"/>
      <c r="BC192" s="77"/>
      <c r="BD192" s="77"/>
      <c r="BE192" s="77"/>
      <c r="BF192" s="77"/>
      <c r="BG192" s="77"/>
      <c r="BH192" s="77"/>
      <c r="BI192" s="77"/>
      <c r="BJ192" s="77"/>
      <c r="BK192" s="77"/>
      <c r="BL192" s="77"/>
      <c r="BM192" s="77"/>
      <c r="BN192" s="77"/>
      <c r="BO192" s="77"/>
      <c r="BP192" s="77"/>
      <c r="BQ192" s="77"/>
      <c r="BR192" s="77"/>
      <c r="BS192" s="77"/>
      <c r="BT192" s="77"/>
      <c r="BU192" s="77"/>
      <c r="BV192" s="77"/>
      <c r="BW192" s="77"/>
      <c r="BX192" s="77"/>
      <c r="BY192" s="77"/>
      <c r="BZ192" s="77"/>
      <c r="CA192" s="77"/>
      <c r="CB192" s="77"/>
      <c r="CC192" s="77"/>
      <c r="CD192" s="77"/>
      <c r="CE192" s="77"/>
      <c r="CF192" s="77"/>
      <c r="CG192" s="77"/>
      <c r="CH192" s="77"/>
      <c r="CI192" s="77"/>
      <c r="CJ192" s="77"/>
      <c r="CK192" s="77"/>
      <c r="CL192" s="77"/>
      <c r="CM192" s="77"/>
    </row>
    <row r="193" spans="1:144" ht="27" customHeight="1" x14ac:dyDescent="0.2">
      <c r="A193" s="28"/>
      <c r="B193" s="26">
        <v>95</v>
      </c>
      <c r="C193" s="158" t="s">
        <v>150</v>
      </c>
      <c r="D193" s="157">
        <f>N65</f>
        <v>80683.008000000002</v>
      </c>
      <c r="E193" s="157">
        <f>N66</f>
        <v>25213.439999999999</v>
      </c>
      <c r="F193" s="157">
        <f>N71</f>
        <v>60512.255999999994</v>
      </c>
      <c r="G193" s="157">
        <f>N72</f>
        <v>18910.079999999998</v>
      </c>
      <c r="H193" s="161"/>
      <c r="I193" s="161"/>
      <c r="J193" s="161"/>
      <c r="K193" s="161"/>
      <c r="L193" s="161"/>
      <c r="M193" s="161"/>
      <c r="N193" s="161"/>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155"/>
      <c r="AY193" s="155"/>
      <c r="AZ193" s="155"/>
      <c r="BA193" s="77"/>
      <c r="BB193" s="77"/>
      <c r="BC193" s="77"/>
      <c r="BD193" s="77"/>
      <c r="BE193" s="77"/>
      <c r="BF193" s="77"/>
      <c r="BG193" s="77"/>
      <c r="BH193" s="77"/>
      <c r="BI193" s="77"/>
      <c r="BJ193" s="77"/>
      <c r="BK193" s="77"/>
      <c r="BL193" s="77"/>
      <c r="BM193" s="77"/>
      <c r="BN193" s="77"/>
      <c r="BO193" s="77"/>
      <c r="BP193" s="77"/>
      <c r="BQ193" s="77"/>
      <c r="BR193" s="77"/>
      <c r="BS193" s="77"/>
      <c r="BT193" s="77"/>
      <c r="BU193" s="77"/>
      <c r="BV193" s="77"/>
      <c r="BW193" s="77"/>
      <c r="BX193" s="77"/>
      <c r="BY193" s="77"/>
      <c r="BZ193" s="77"/>
      <c r="CA193" s="77"/>
      <c r="CB193" s="77"/>
      <c r="CC193" s="77"/>
      <c r="CD193" s="77"/>
      <c r="CE193" s="77"/>
      <c r="CF193" s="77"/>
      <c r="CG193" s="77"/>
      <c r="CH193" s="77"/>
      <c r="CI193" s="77"/>
      <c r="CJ193" s="77"/>
      <c r="CK193" s="77"/>
      <c r="CL193" s="77"/>
      <c r="CM193" s="77"/>
    </row>
    <row r="194" spans="1:144" ht="27" customHeight="1" x14ac:dyDescent="0.2">
      <c r="A194" s="28"/>
      <c r="B194" s="26">
        <v>96</v>
      </c>
      <c r="C194" s="158" t="s">
        <v>149</v>
      </c>
      <c r="D194" s="157">
        <f>N67</f>
        <v>28815.360000000001</v>
      </c>
      <c r="E194" s="157">
        <f>N68</f>
        <v>9004.7999999999993</v>
      </c>
      <c r="F194" s="157">
        <f>N73</f>
        <v>21611.52</v>
      </c>
      <c r="G194" s="157">
        <f>N74</f>
        <v>6753.5999999999995</v>
      </c>
      <c r="H194" s="161"/>
      <c r="I194" s="161"/>
      <c r="J194" s="161"/>
      <c r="K194" s="161"/>
      <c r="L194" s="161"/>
      <c r="M194" s="161"/>
      <c r="N194" s="161"/>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155"/>
      <c r="AY194" s="155"/>
      <c r="AZ194" s="155"/>
      <c r="BA194" s="77"/>
      <c r="BB194" s="77"/>
      <c r="BC194" s="77"/>
      <c r="BD194" s="77"/>
      <c r="BE194" s="77"/>
      <c r="BF194" s="77"/>
      <c r="BG194" s="77"/>
      <c r="BH194" s="77"/>
      <c r="BI194" s="77"/>
      <c r="BJ194" s="77"/>
      <c r="BK194" s="77"/>
      <c r="BL194" s="77"/>
      <c r="BM194" s="77"/>
      <c r="BN194" s="77"/>
      <c r="BO194" s="77"/>
      <c r="BP194" s="77"/>
      <c r="BQ194" s="77"/>
      <c r="BR194" s="77"/>
      <c r="BS194" s="77"/>
      <c r="BT194" s="77"/>
      <c r="BU194" s="77"/>
      <c r="BV194" s="77"/>
      <c r="BW194" s="77"/>
      <c r="BX194" s="77"/>
      <c r="BY194" s="77"/>
      <c r="BZ194" s="77"/>
      <c r="CA194" s="77"/>
      <c r="CB194" s="77"/>
      <c r="CC194" s="77"/>
      <c r="CD194" s="77"/>
      <c r="CE194" s="77"/>
      <c r="CF194" s="77"/>
      <c r="CG194" s="77"/>
      <c r="CH194" s="77"/>
      <c r="CI194" s="77"/>
      <c r="CJ194" s="77"/>
      <c r="CK194" s="77"/>
      <c r="CL194" s="77"/>
      <c r="CM194" s="77"/>
    </row>
    <row r="195" spans="1:144" ht="27" customHeight="1" x14ac:dyDescent="0.2">
      <c r="A195" s="28"/>
      <c r="B195" s="26">
        <v>97</v>
      </c>
      <c r="C195" s="158" t="s">
        <v>148</v>
      </c>
      <c r="D195" s="157">
        <f>O65</f>
        <v>341803.92959999997</v>
      </c>
      <c r="E195" s="157">
        <f>O66</f>
        <v>106813.72799999999</v>
      </c>
      <c r="F195" s="157">
        <f>O71</f>
        <v>256352.94719999997</v>
      </c>
      <c r="G195" s="157">
        <f>O72</f>
        <v>80110.295999999988</v>
      </c>
      <c r="H195" s="161"/>
      <c r="I195" s="161"/>
      <c r="J195" s="161"/>
      <c r="K195" s="161"/>
      <c r="L195" s="161"/>
      <c r="M195" s="161"/>
      <c r="N195" s="161"/>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155"/>
      <c r="AY195" s="155"/>
      <c r="AZ195" s="155"/>
      <c r="BA195" s="77"/>
      <c r="BB195" s="77"/>
      <c r="BC195" s="77"/>
      <c r="BD195" s="77"/>
      <c r="BE195" s="77"/>
      <c r="BF195" s="77"/>
      <c r="BG195" s="77"/>
      <c r="BH195" s="77"/>
      <c r="BI195" s="77"/>
      <c r="BJ195" s="77"/>
      <c r="BK195" s="77"/>
      <c r="BL195" s="77"/>
      <c r="BM195" s="77"/>
      <c r="BN195" s="77"/>
      <c r="BO195" s="77"/>
      <c r="BP195" s="77"/>
      <c r="BQ195" s="77"/>
      <c r="BR195" s="77"/>
      <c r="BS195" s="77"/>
      <c r="BT195" s="77"/>
      <c r="BU195" s="77"/>
      <c r="BV195" s="77"/>
      <c r="BW195" s="77"/>
      <c r="BX195" s="77"/>
      <c r="BY195" s="77"/>
      <c r="BZ195" s="77"/>
      <c r="CA195" s="77"/>
      <c r="CB195" s="77"/>
      <c r="CC195" s="77"/>
      <c r="CD195" s="77"/>
      <c r="CE195" s="77"/>
      <c r="CF195" s="77"/>
      <c r="CG195" s="77"/>
      <c r="CH195" s="77"/>
      <c r="CI195" s="77"/>
      <c r="CJ195" s="77"/>
      <c r="CK195" s="77"/>
      <c r="CL195" s="77"/>
      <c r="CM195" s="77"/>
    </row>
    <row r="196" spans="1:144" ht="27" customHeight="1" x14ac:dyDescent="0.2">
      <c r="A196" s="28"/>
      <c r="B196" s="26">
        <v>98</v>
      </c>
      <c r="C196" s="158" t="s">
        <v>147</v>
      </c>
      <c r="D196" s="157">
        <f>O67</f>
        <v>122072.83200000001</v>
      </c>
      <c r="E196" s="157">
        <f>O68</f>
        <v>38147.760000000002</v>
      </c>
      <c r="F196" s="157">
        <f>O73</f>
        <v>91554.624000000011</v>
      </c>
      <c r="G196" s="157">
        <f>O74</f>
        <v>28610.82</v>
      </c>
      <c r="H196" s="161"/>
      <c r="I196" s="161"/>
      <c r="J196" s="161"/>
      <c r="K196" s="161"/>
      <c r="L196" s="161"/>
      <c r="M196" s="161"/>
      <c r="N196" s="161"/>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155"/>
      <c r="AY196" s="155"/>
      <c r="AZ196" s="155"/>
      <c r="BA196" s="77"/>
      <c r="BB196" s="77"/>
      <c r="BC196" s="77"/>
      <c r="BD196" s="77"/>
      <c r="BE196" s="77"/>
      <c r="BF196" s="77"/>
      <c r="BG196" s="77"/>
      <c r="BH196" s="77"/>
      <c r="BI196" s="77"/>
      <c r="BJ196" s="77"/>
      <c r="BK196" s="77"/>
      <c r="BL196" s="77"/>
      <c r="BM196" s="77"/>
      <c r="BN196" s="77"/>
      <c r="BO196" s="77"/>
      <c r="BP196" s="77"/>
      <c r="BQ196" s="77"/>
      <c r="BR196" s="77"/>
      <c r="BS196" s="77"/>
      <c r="BT196" s="77"/>
      <c r="BU196" s="77"/>
      <c r="BV196" s="77"/>
      <c r="BW196" s="77"/>
      <c r="BX196" s="77"/>
      <c r="BY196" s="77"/>
      <c r="BZ196" s="77"/>
      <c r="CA196" s="77"/>
      <c r="CB196" s="77"/>
      <c r="CC196" s="77"/>
      <c r="CD196" s="77"/>
      <c r="CE196" s="77"/>
      <c r="CF196" s="77"/>
      <c r="CG196" s="77"/>
      <c r="CH196" s="77"/>
      <c r="CI196" s="77"/>
      <c r="CJ196" s="77"/>
      <c r="CK196" s="77"/>
      <c r="CL196" s="77"/>
      <c r="CM196" s="77"/>
    </row>
    <row r="197" spans="1:144" ht="27" customHeight="1" x14ac:dyDescent="0.2">
      <c r="BB197" s="155"/>
      <c r="BC197" s="155"/>
      <c r="BD197" s="155"/>
      <c r="BE197" s="155"/>
      <c r="BF197" s="155"/>
      <c r="BG197" s="155"/>
      <c r="BH197" s="155"/>
      <c r="BI197" s="155"/>
      <c r="BX197" s="77"/>
      <c r="BY197" s="77"/>
      <c r="BZ197" s="77"/>
      <c r="CA197" s="77"/>
      <c r="CB197" s="77"/>
      <c r="CC197" s="77"/>
      <c r="CD197" s="77"/>
      <c r="CE197" s="77"/>
      <c r="CF197" s="77"/>
      <c r="CG197" s="77"/>
      <c r="CH197" s="77"/>
      <c r="CI197" s="77"/>
      <c r="CJ197" s="77"/>
      <c r="CK197" s="77"/>
      <c r="CL197" s="77"/>
      <c r="CM197" s="77"/>
      <c r="CN197" s="77"/>
      <c r="CO197" s="77"/>
      <c r="CP197" s="77"/>
      <c r="CQ197" s="77"/>
      <c r="CR197" s="77"/>
      <c r="CS197" s="77"/>
      <c r="CT197" s="77"/>
      <c r="CU197" s="77"/>
      <c r="CV197" s="77"/>
      <c r="CW197" s="77"/>
      <c r="CX197" s="77"/>
      <c r="CY197" s="77"/>
      <c r="CZ197" s="77"/>
      <c r="DA197" s="77"/>
      <c r="DB197" s="77"/>
      <c r="DC197" s="77"/>
      <c r="DD197" s="77"/>
      <c r="DE197" s="77"/>
      <c r="DF197" s="77"/>
      <c r="DG197" s="77"/>
      <c r="DH197" s="77"/>
      <c r="DI197" s="77"/>
      <c r="DJ197" s="77"/>
      <c r="DK197" s="77"/>
      <c r="DL197" s="77"/>
      <c r="DM197" s="77"/>
      <c r="DN197" s="77"/>
      <c r="DO197" s="77"/>
      <c r="DP197" s="77"/>
      <c r="DQ197" s="77"/>
      <c r="DR197" s="77"/>
      <c r="DS197" s="77"/>
      <c r="DT197" s="77"/>
      <c r="DU197" s="77"/>
      <c r="DV197" s="77"/>
      <c r="DW197" s="77"/>
      <c r="DX197" s="77"/>
      <c r="DY197" s="77"/>
      <c r="DZ197" s="77"/>
      <c r="EA197" s="77"/>
      <c r="EB197" s="77"/>
      <c r="EC197" s="77"/>
      <c r="ED197" s="77"/>
      <c r="EE197" s="77"/>
      <c r="EF197" s="77"/>
      <c r="EG197" s="77"/>
      <c r="EH197" s="77"/>
      <c r="EI197" s="77"/>
      <c r="EJ197" s="77"/>
      <c r="EK197" s="77"/>
    </row>
    <row r="198" spans="1:144" ht="27" customHeight="1" x14ac:dyDescent="0.2">
      <c r="BB198" s="155"/>
      <c r="BC198" s="155"/>
      <c r="BD198" s="155"/>
      <c r="BE198" s="155"/>
      <c r="BF198" s="155"/>
      <c r="BG198" s="155"/>
      <c r="BH198" s="155"/>
      <c r="BI198" s="155"/>
      <c r="BX198" s="77"/>
      <c r="BY198" s="77"/>
      <c r="BZ198" s="77"/>
      <c r="CA198" s="77"/>
      <c r="CB198" s="77"/>
      <c r="CC198" s="77"/>
      <c r="CD198" s="77"/>
      <c r="CE198" s="77"/>
      <c r="CF198" s="77"/>
      <c r="CG198" s="77"/>
      <c r="CH198" s="77"/>
      <c r="CI198" s="77"/>
      <c r="CJ198" s="77"/>
      <c r="CK198" s="77"/>
      <c r="CL198" s="77"/>
      <c r="CM198" s="77"/>
      <c r="CN198" s="77"/>
      <c r="CO198" s="77"/>
      <c r="CP198" s="77"/>
      <c r="CQ198" s="77"/>
      <c r="CR198" s="77"/>
      <c r="CS198" s="77"/>
      <c r="CT198" s="77"/>
      <c r="CU198" s="77"/>
      <c r="CV198" s="77"/>
      <c r="CW198" s="77"/>
      <c r="CX198" s="77"/>
      <c r="CY198" s="77"/>
      <c r="CZ198" s="77"/>
      <c r="DA198" s="77"/>
      <c r="DB198" s="77"/>
      <c r="DC198" s="77"/>
      <c r="DD198" s="77"/>
      <c r="DE198" s="77"/>
      <c r="DF198" s="77"/>
      <c r="DG198" s="77"/>
      <c r="DH198" s="77"/>
      <c r="DI198" s="77"/>
      <c r="DJ198" s="77"/>
      <c r="DK198" s="77"/>
      <c r="DL198" s="77"/>
      <c r="DM198" s="77"/>
      <c r="DN198" s="77"/>
      <c r="DO198" s="77"/>
      <c r="DP198" s="77"/>
      <c r="DQ198" s="77"/>
      <c r="DR198" s="77"/>
      <c r="DS198" s="77"/>
      <c r="DT198" s="77"/>
      <c r="DU198" s="77"/>
      <c r="DV198" s="77"/>
      <c r="DW198" s="77"/>
      <c r="DX198" s="77"/>
      <c r="DY198" s="77"/>
      <c r="DZ198" s="77"/>
      <c r="EA198" s="77"/>
      <c r="EB198" s="77"/>
      <c r="EC198" s="77"/>
      <c r="ED198" s="77"/>
      <c r="EE198" s="77"/>
      <c r="EF198" s="77"/>
      <c r="EG198" s="77"/>
      <c r="EH198" s="77"/>
      <c r="EI198" s="77"/>
      <c r="EJ198" s="77"/>
      <c r="EK198" s="77"/>
    </row>
    <row r="199" spans="1:144" customFormat="1" ht="27" customHeight="1" x14ac:dyDescent="0.2">
      <c r="B199" s="74"/>
      <c r="C199" s="75"/>
      <c r="D199" s="123"/>
      <c r="E199" s="123"/>
      <c r="F199" s="123"/>
      <c r="M199" s="74"/>
      <c r="N199" s="124"/>
      <c r="O199" s="149"/>
      <c r="P199" s="149"/>
      <c r="Q199" s="149"/>
      <c r="R199" s="149"/>
      <c r="AB199" s="5"/>
      <c r="AC199" s="5"/>
      <c r="AD199" s="74"/>
      <c r="AE199" s="75"/>
      <c r="AF199" s="123"/>
      <c r="AG199" s="123"/>
      <c r="AH199" s="123"/>
      <c r="AI199" s="123"/>
      <c r="AJ199" s="123"/>
      <c r="AK199" s="123"/>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row>
    <row r="200" spans="1:144" customFormat="1" ht="27" customHeight="1" x14ac:dyDescent="0.2">
      <c r="B200" s="74"/>
      <c r="C200" s="124"/>
      <c r="D200" s="123"/>
      <c r="E200" s="123"/>
      <c r="F200" s="123"/>
      <c r="M200" s="74"/>
      <c r="N200" s="124"/>
      <c r="O200" s="149"/>
      <c r="P200" s="149"/>
      <c r="Q200" s="149"/>
      <c r="R200" s="149"/>
      <c r="AB200" s="5"/>
      <c r="AC200" s="5"/>
      <c r="AD200" s="74"/>
      <c r="AE200" s="124"/>
      <c r="AF200" s="123"/>
      <c r="AG200" s="123"/>
      <c r="AH200" s="123"/>
      <c r="AI200" s="123"/>
      <c r="AJ200" s="123"/>
      <c r="AK200" s="123"/>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row>
    <row r="201" spans="1:144" customFormat="1" ht="27" customHeight="1" x14ac:dyDescent="0.2">
      <c r="B201" s="74"/>
      <c r="C201" s="75"/>
      <c r="D201" s="123"/>
      <c r="E201" s="123"/>
      <c r="F201" s="123"/>
      <c r="M201" s="74"/>
      <c r="N201" s="75"/>
      <c r="O201" s="149"/>
      <c r="P201" s="149"/>
      <c r="Q201" s="149"/>
      <c r="R201" s="149"/>
      <c r="AB201" s="5"/>
      <c r="AC201" s="5"/>
      <c r="AD201" s="74"/>
      <c r="AE201" s="75"/>
      <c r="AF201" s="123"/>
      <c r="AG201" s="123"/>
      <c r="AH201" s="123"/>
      <c r="AI201" s="123"/>
      <c r="AJ201" s="123"/>
      <c r="AK201" s="123"/>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row>
    <row r="202" spans="1:144" customFormat="1" ht="27" customHeight="1" x14ac:dyDescent="0.2">
      <c r="B202" s="152"/>
      <c r="C202" s="152"/>
      <c r="D202" s="152"/>
      <c r="E202" s="152"/>
      <c r="F202" s="152"/>
      <c r="AB202" s="5"/>
      <c r="AC202" s="5"/>
      <c r="AD202" s="152"/>
      <c r="AE202" s="152"/>
      <c r="AF202" s="152"/>
      <c r="AG202" s="152"/>
      <c r="AH202" s="152"/>
      <c r="AI202" s="152"/>
      <c r="AJ202" s="152"/>
      <c r="AK202" s="152"/>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row>
    <row r="203" spans="1:144" customFormat="1" ht="27" customHeight="1" x14ac:dyDescent="0.2">
      <c r="AB203" s="5"/>
      <c r="AC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row>
    <row r="204" spans="1:144" customFormat="1" ht="27" customHeight="1" x14ac:dyDescent="0.2">
      <c r="AB204" s="5"/>
      <c r="AC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row>
    <row r="205" spans="1:144" customFormat="1" ht="27" customHeight="1" x14ac:dyDescent="0.2">
      <c r="AB205" s="5"/>
      <c r="AC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row>
    <row r="206" spans="1:144" customFormat="1" ht="27" customHeight="1" x14ac:dyDescent="0.2">
      <c r="AB206" s="5"/>
      <c r="AC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row>
    <row r="207" spans="1:144" customFormat="1" ht="27" customHeight="1" x14ac:dyDescent="0.2">
      <c r="AB207" s="5"/>
      <c r="AC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row>
    <row r="208" spans="1:144" ht="27" customHeight="1" x14ac:dyDescent="0.2">
      <c r="C208" s="162" t="s">
        <v>155</v>
      </c>
      <c r="D208" s="161"/>
      <c r="E208" s="161"/>
      <c r="F208" s="161"/>
      <c r="G208" s="161"/>
      <c r="BB208" s="155"/>
      <c r="BC208" s="155"/>
      <c r="BD208" s="155"/>
      <c r="BE208" s="155"/>
      <c r="BF208" s="155"/>
      <c r="BG208" s="156"/>
      <c r="BH208" s="156"/>
      <c r="BI208" s="156"/>
      <c r="BJ208" s="77"/>
      <c r="BK208" s="77"/>
      <c r="BL208" s="77"/>
      <c r="BM208" s="77"/>
      <c r="BN208" s="77"/>
      <c r="BO208" s="77"/>
      <c r="BP208" s="77"/>
      <c r="BQ208" s="77"/>
      <c r="BR208" s="77"/>
      <c r="BS208" s="77"/>
      <c r="BT208" s="77"/>
      <c r="BU208" s="77"/>
      <c r="BV208" s="77"/>
      <c r="BW208" s="77"/>
      <c r="BX208" s="77"/>
      <c r="BY208" s="77"/>
      <c r="BZ208" s="77"/>
      <c r="CA208" s="77"/>
      <c r="CB208" s="77"/>
      <c r="CC208" s="77"/>
      <c r="CD208" s="77"/>
      <c r="CE208" s="77"/>
      <c r="CF208" s="77"/>
      <c r="CG208" s="77"/>
      <c r="CH208" s="77"/>
      <c r="CI208" s="77"/>
      <c r="CJ208" s="77"/>
      <c r="CK208" s="77"/>
      <c r="CL208" s="77"/>
      <c r="CM208" s="77"/>
      <c r="CN208" s="77"/>
      <c r="CO208" s="77"/>
      <c r="CP208" s="77"/>
      <c r="CQ208" s="77"/>
      <c r="CR208" s="77"/>
      <c r="CS208" s="77"/>
      <c r="CT208" s="77"/>
      <c r="CU208" s="77"/>
      <c r="CV208" s="77"/>
      <c r="CW208" s="77"/>
      <c r="CX208" s="77"/>
      <c r="CY208" s="77"/>
      <c r="CZ208" s="77"/>
      <c r="DA208" s="77"/>
      <c r="DB208" s="77"/>
      <c r="DC208" s="77"/>
      <c r="DD208" s="77"/>
      <c r="DE208" s="77"/>
      <c r="DF208" s="77"/>
      <c r="DG208" s="77"/>
      <c r="DH208" s="77"/>
      <c r="DI208" s="77"/>
      <c r="DJ208" s="77"/>
      <c r="DK208" s="77"/>
      <c r="DL208" s="77"/>
      <c r="DM208" s="77"/>
      <c r="DN208" s="77"/>
      <c r="DO208" s="77"/>
      <c r="DP208" s="77"/>
      <c r="DQ208" s="77"/>
      <c r="DR208" s="77"/>
      <c r="DS208" s="77"/>
      <c r="DT208" s="77"/>
      <c r="DU208" s="77"/>
      <c r="DV208" s="77"/>
      <c r="DW208" s="77"/>
      <c r="DX208" s="77"/>
      <c r="DY208" s="77"/>
      <c r="DZ208" s="77"/>
      <c r="EA208" s="77"/>
      <c r="EB208" s="77"/>
      <c r="EC208" s="77"/>
      <c r="ED208" s="77"/>
      <c r="EE208" s="77"/>
      <c r="EF208" s="77"/>
      <c r="EG208" s="77"/>
      <c r="EH208" s="77"/>
      <c r="EI208" s="77"/>
      <c r="EJ208" s="77"/>
      <c r="EK208" s="77"/>
    </row>
    <row r="209" spans="2:141" ht="27" customHeight="1" x14ac:dyDescent="0.2">
      <c r="B209" s="160"/>
      <c r="C209" s="158"/>
      <c r="D209" s="159" t="s">
        <v>154</v>
      </c>
      <c r="E209" s="159" t="s">
        <v>153</v>
      </c>
      <c r="F209" s="159" t="s">
        <v>152</v>
      </c>
      <c r="G209" s="159" t="s">
        <v>151</v>
      </c>
      <c r="BB209" s="155"/>
      <c r="BC209" s="155"/>
      <c r="BD209" s="155"/>
      <c r="BE209" s="155"/>
      <c r="BF209" s="155"/>
      <c r="BG209" s="156"/>
      <c r="BH209" s="156"/>
      <c r="BI209" s="156"/>
      <c r="BJ209" s="77"/>
      <c r="BK209" s="77"/>
      <c r="BL209" s="77"/>
      <c r="BM209" s="77"/>
      <c r="BN209" s="77"/>
      <c r="BO209" s="77"/>
      <c r="BP209" s="77"/>
      <c r="BQ209" s="77"/>
      <c r="BR209" s="77"/>
      <c r="BS209" s="77"/>
      <c r="BT209" s="77"/>
      <c r="BU209" s="77"/>
      <c r="BV209" s="77"/>
      <c r="BW209" s="77"/>
      <c r="BX209" s="77"/>
      <c r="BY209" s="77"/>
      <c r="BZ209" s="77"/>
      <c r="CA209" s="77"/>
      <c r="CB209" s="77"/>
      <c r="CC209" s="77"/>
      <c r="CD209" s="77"/>
      <c r="CE209" s="77"/>
      <c r="CF209" s="77"/>
      <c r="CG209" s="77"/>
      <c r="CH209" s="77"/>
      <c r="CI209" s="77"/>
      <c r="CJ209" s="77"/>
      <c r="CK209" s="77"/>
      <c r="CL209" s="77"/>
      <c r="CM209" s="77"/>
      <c r="CN209" s="77"/>
      <c r="CO209" s="77"/>
      <c r="CP209" s="77"/>
      <c r="CQ209" s="77"/>
      <c r="CR209" s="77"/>
      <c r="CS209" s="77"/>
      <c r="CT209" s="77"/>
      <c r="CU209" s="77"/>
      <c r="CV209" s="77"/>
      <c r="CW209" s="77"/>
      <c r="CX209" s="77"/>
      <c r="CY209" s="77"/>
      <c r="CZ209" s="77"/>
      <c r="DA209" s="77"/>
      <c r="DB209" s="77"/>
      <c r="DC209" s="77"/>
      <c r="DD209" s="77"/>
      <c r="DE209" s="77"/>
      <c r="DF209" s="77"/>
      <c r="DG209" s="77"/>
      <c r="DH209" s="77"/>
      <c r="DI209" s="77"/>
      <c r="DJ209" s="77"/>
      <c r="DK209" s="77"/>
      <c r="DL209" s="77"/>
      <c r="DM209" s="77"/>
      <c r="DN209" s="77"/>
      <c r="DO209" s="77"/>
      <c r="DP209" s="77"/>
      <c r="DQ209" s="77"/>
      <c r="DR209" s="77"/>
      <c r="DS209" s="77"/>
      <c r="DT209" s="77"/>
      <c r="DU209" s="77"/>
      <c r="DV209" s="77"/>
      <c r="DW209" s="77"/>
      <c r="DX209" s="77"/>
      <c r="DY209" s="77"/>
      <c r="DZ209" s="77"/>
      <c r="EA209" s="77"/>
      <c r="EB209" s="77"/>
      <c r="EC209" s="77"/>
      <c r="ED209" s="77"/>
      <c r="EE209" s="77"/>
      <c r="EF209" s="77"/>
      <c r="EG209" s="77"/>
      <c r="EH209" s="77"/>
      <c r="EI209" s="77"/>
      <c r="EJ209" s="77"/>
      <c r="EK209" s="77"/>
    </row>
    <row r="210" spans="2:141" ht="27" customHeight="1" x14ac:dyDescent="0.2">
      <c r="B210" s="26">
        <v>99</v>
      </c>
      <c r="C210" s="158" t="s">
        <v>150</v>
      </c>
      <c r="D210" s="157">
        <f>N97</f>
        <v>230522.88</v>
      </c>
      <c r="E210" s="157">
        <f>N98</f>
        <v>72038.399999999994</v>
      </c>
      <c r="F210" s="157">
        <f>N103</f>
        <v>172892.16</v>
      </c>
      <c r="G210" s="157">
        <f>N104</f>
        <v>54028.799999999996</v>
      </c>
      <c r="BB210" s="155"/>
      <c r="BC210" s="155"/>
      <c r="BD210" s="155"/>
      <c r="BE210" s="155"/>
      <c r="BF210" s="155"/>
      <c r="BG210" s="156"/>
      <c r="BH210" s="156"/>
      <c r="BI210" s="156"/>
      <c r="BJ210" s="77"/>
      <c r="BK210" s="77"/>
      <c r="BL210" s="77"/>
      <c r="BM210" s="77"/>
      <c r="BN210" s="77"/>
      <c r="BO210" s="77"/>
      <c r="BP210" s="77"/>
      <c r="BQ210" s="77"/>
      <c r="BR210" s="77"/>
      <c r="BS210" s="77"/>
      <c r="BT210" s="77"/>
      <c r="BU210" s="77"/>
      <c r="BV210" s="77"/>
      <c r="BW210" s="77"/>
      <c r="BX210" s="77"/>
      <c r="BY210" s="77"/>
      <c r="BZ210" s="77"/>
      <c r="CA210" s="77"/>
      <c r="CB210" s="77"/>
      <c r="CC210" s="77"/>
      <c r="CD210" s="77"/>
      <c r="CE210" s="77"/>
      <c r="CF210" s="77"/>
      <c r="CG210" s="77"/>
      <c r="CH210" s="77"/>
      <c r="CI210" s="77"/>
      <c r="CJ210" s="77"/>
      <c r="CK210" s="77"/>
      <c r="CL210" s="77"/>
      <c r="CM210" s="77"/>
      <c r="CN210" s="77"/>
      <c r="CO210" s="77"/>
      <c r="CP210" s="77"/>
      <c r="CQ210" s="77"/>
      <c r="CR210" s="77"/>
      <c r="CS210" s="77"/>
      <c r="CT210" s="77"/>
      <c r="CU210" s="77"/>
      <c r="CV210" s="77"/>
      <c r="CW210" s="77"/>
      <c r="CX210" s="77"/>
      <c r="CY210" s="77"/>
      <c r="CZ210" s="77"/>
      <c r="DA210" s="77"/>
      <c r="DB210" s="77"/>
      <c r="DC210" s="77"/>
      <c r="DD210" s="77"/>
      <c r="DE210" s="77"/>
      <c r="DF210" s="77"/>
      <c r="DG210" s="77"/>
      <c r="DH210" s="77"/>
      <c r="DI210" s="77"/>
      <c r="DJ210" s="77"/>
      <c r="DK210" s="77"/>
      <c r="DL210" s="77"/>
      <c r="DM210" s="77"/>
      <c r="DN210" s="77"/>
      <c r="DO210" s="77"/>
      <c r="DP210" s="77"/>
      <c r="DQ210" s="77"/>
      <c r="DR210" s="77"/>
      <c r="DS210" s="77"/>
      <c r="DT210" s="77"/>
      <c r="DU210" s="77"/>
      <c r="DV210" s="77"/>
      <c r="DW210" s="77"/>
      <c r="DX210" s="77"/>
      <c r="DY210" s="77"/>
      <c r="DZ210" s="77"/>
      <c r="EA210" s="77"/>
      <c r="EB210" s="77"/>
      <c r="EC210" s="77"/>
      <c r="ED210" s="77"/>
      <c r="EE210" s="77"/>
      <c r="EF210" s="77"/>
      <c r="EG210" s="77"/>
      <c r="EH210" s="77"/>
      <c r="EI210" s="77"/>
      <c r="EJ210" s="77"/>
      <c r="EK210" s="77"/>
    </row>
    <row r="211" spans="2:141" ht="27" customHeight="1" x14ac:dyDescent="0.2">
      <c r="B211" s="26">
        <v>100</v>
      </c>
      <c r="C211" s="158" t="s">
        <v>149</v>
      </c>
      <c r="D211" s="157">
        <f>N99</f>
        <v>82329.600000000006</v>
      </c>
      <c r="E211" s="157">
        <f>N100</f>
        <v>25728</v>
      </c>
      <c r="F211" s="157">
        <f>N105</f>
        <v>61747.200000000004</v>
      </c>
      <c r="G211" s="157">
        <f>N106</f>
        <v>19296</v>
      </c>
      <c r="BA211" s="155"/>
      <c r="BB211" s="155"/>
      <c r="BC211" s="155"/>
      <c r="BD211" s="155"/>
      <c r="BE211" s="155"/>
      <c r="BF211" s="155"/>
      <c r="BG211" s="156"/>
      <c r="BH211" s="156"/>
      <c r="BI211" s="156"/>
      <c r="BJ211" s="77"/>
      <c r="BK211" s="77"/>
      <c r="BL211" s="77"/>
      <c r="BM211" s="77"/>
      <c r="BN211" s="77"/>
      <c r="BO211" s="77"/>
      <c r="BP211" s="77"/>
      <c r="BQ211" s="77"/>
      <c r="BR211" s="77"/>
      <c r="BS211" s="77"/>
      <c r="BT211" s="77"/>
      <c r="BU211" s="77"/>
      <c r="BV211" s="77"/>
      <c r="BW211" s="77"/>
      <c r="BX211" s="77"/>
      <c r="BY211" s="77"/>
      <c r="BZ211" s="77"/>
      <c r="CA211" s="77"/>
      <c r="CB211" s="77"/>
      <c r="CC211" s="77"/>
      <c r="CD211" s="77"/>
      <c r="CE211" s="77"/>
      <c r="CF211" s="77"/>
      <c r="CG211" s="77"/>
      <c r="CH211" s="77"/>
      <c r="CI211" s="77"/>
      <c r="CJ211" s="77"/>
      <c r="CK211" s="77"/>
      <c r="CL211" s="77"/>
      <c r="CM211" s="77"/>
      <c r="CN211" s="77"/>
      <c r="CO211" s="77"/>
      <c r="CP211" s="77"/>
      <c r="CQ211" s="77"/>
      <c r="CR211" s="77"/>
      <c r="CS211" s="77"/>
      <c r="CT211" s="77"/>
      <c r="CU211" s="77"/>
      <c r="CV211" s="77"/>
      <c r="CW211" s="77"/>
      <c r="CX211" s="77"/>
      <c r="CY211" s="77"/>
      <c r="CZ211" s="77"/>
      <c r="DA211" s="77"/>
      <c r="DB211" s="77"/>
      <c r="DC211" s="77"/>
      <c r="DD211" s="77"/>
      <c r="DE211" s="77"/>
      <c r="DF211" s="77"/>
      <c r="DG211" s="77"/>
      <c r="DH211" s="77"/>
      <c r="DI211" s="77"/>
      <c r="DJ211" s="77"/>
      <c r="DK211" s="77"/>
      <c r="DL211" s="77"/>
      <c r="DM211" s="77"/>
      <c r="DN211" s="77"/>
      <c r="DO211" s="77"/>
      <c r="DP211" s="77"/>
      <c r="DQ211" s="77"/>
      <c r="DR211" s="77"/>
      <c r="DS211" s="77"/>
      <c r="DT211" s="77"/>
      <c r="DU211" s="77"/>
      <c r="DV211" s="77"/>
      <c r="DW211" s="77"/>
      <c r="DX211" s="77"/>
      <c r="DY211" s="77"/>
      <c r="DZ211" s="77"/>
      <c r="EA211" s="77"/>
      <c r="EB211" s="77"/>
      <c r="EC211" s="77"/>
      <c r="ED211" s="77"/>
      <c r="EE211" s="77"/>
      <c r="EF211" s="77"/>
      <c r="EG211" s="77"/>
      <c r="EH211" s="77"/>
      <c r="EI211" s="77"/>
      <c r="EJ211" s="77"/>
      <c r="EK211" s="77"/>
    </row>
    <row r="212" spans="2:141" ht="27" customHeight="1" x14ac:dyDescent="0.2">
      <c r="B212" s="26">
        <v>101</v>
      </c>
      <c r="C212" s="158" t="s">
        <v>148</v>
      </c>
      <c r="D212" s="157">
        <f>O97</f>
        <v>1178634.24</v>
      </c>
      <c r="E212" s="157">
        <f>O98</f>
        <v>368323.2</v>
      </c>
      <c r="F212" s="157">
        <f>O103</f>
        <v>883975.68000000017</v>
      </c>
      <c r="G212" s="157">
        <f>O104</f>
        <v>276242.40000000002</v>
      </c>
      <c r="BA212" s="155"/>
      <c r="BB212" s="155"/>
      <c r="BC212" s="155"/>
      <c r="BD212" s="155"/>
      <c r="BE212" s="155"/>
      <c r="BF212" s="155"/>
      <c r="BG212" s="156"/>
      <c r="BH212" s="156"/>
      <c r="BI212" s="156"/>
      <c r="BJ212" s="77"/>
      <c r="BK212" s="77"/>
      <c r="BL212" s="77"/>
      <c r="BM212" s="77"/>
      <c r="BN212" s="77"/>
      <c r="BO212" s="77"/>
      <c r="BP212" s="77"/>
      <c r="BQ212" s="77"/>
      <c r="BR212" s="77"/>
      <c r="BS212" s="77"/>
      <c r="BT212" s="77"/>
      <c r="BU212" s="77"/>
      <c r="BV212" s="77"/>
      <c r="BW212" s="77"/>
      <c r="BX212" s="77"/>
      <c r="BY212" s="77"/>
      <c r="BZ212" s="77"/>
      <c r="CA212" s="77"/>
      <c r="CB212" s="77"/>
      <c r="CC212" s="77"/>
      <c r="CD212" s="77"/>
      <c r="CE212" s="77"/>
      <c r="CF212" s="77"/>
      <c r="CG212" s="77"/>
      <c r="CH212" s="77"/>
      <c r="CI212" s="77"/>
      <c r="CJ212" s="77"/>
      <c r="CK212" s="77"/>
      <c r="CL212" s="77"/>
      <c r="CM212" s="77"/>
      <c r="CN212" s="77"/>
      <c r="CO212" s="77"/>
      <c r="CP212" s="77"/>
      <c r="CQ212" s="77"/>
      <c r="CR212" s="77"/>
      <c r="CS212" s="77"/>
      <c r="CT212" s="77"/>
      <c r="CU212" s="77"/>
      <c r="CV212" s="77"/>
      <c r="CW212" s="77"/>
      <c r="CX212" s="77"/>
      <c r="CY212" s="77"/>
      <c r="CZ212" s="77"/>
      <c r="DA212" s="77"/>
      <c r="DB212" s="77"/>
      <c r="DC212" s="77"/>
      <c r="DD212" s="77"/>
      <c r="DE212" s="77"/>
      <c r="DF212" s="77"/>
      <c r="DG212" s="77"/>
      <c r="DH212" s="77"/>
      <c r="DI212" s="77"/>
      <c r="DJ212" s="77"/>
      <c r="DK212" s="77"/>
      <c r="DL212" s="77"/>
      <c r="DM212" s="77"/>
      <c r="DN212" s="77"/>
      <c r="DO212" s="77"/>
      <c r="DP212" s="77"/>
      <c r="DQ212" s="77"/>
      <c r="DR212" s="77"/>
      <c r="DS212" s="77"/>
      <c r="DT212" s="77"/>
      <c r="DU212" s="77"/>
      <c r="DV212" s="77"/>
      <c r="DW212" s="77"/>
      <c r="DX212" s="77"/>
      <c r="DY212" s="77"/>
      <c r="DZ212" s="77"/>
      <c r="EA212" s="77"/>
      <c r="EB212" s="77"/>
      <c r="EC212" s="77"/>
      <c r="ED212" s="77"/>
      <c r="EE212" s="77"/>
      <c r="EF212" s="77"/>
      <c r="EG212" s="77"/>
      <c r="EH212" s="77"/>
      <c r="EI212" s="77"/>
      <c r="EJ212" s="77"/>
      <c r="EK212" s="77"/>
    </row>
    <row r="213" spans="2:141" ht="27" customHeight="1" x14ac:dyDescent="0.2">
      <c r="B213" s="26">
        <v>102</v>
      </c>
      <c r="C213" s="158" t="s">
        <v>147</v>
      </c>
      <c r="D213" s="157">
        <f>O99</f>
        <v>420940.80000000005</v>
      </c>
      <c r="E213" s="157">
        <f>O100</f>
        <v>131544</v>
      </c>
      <c r="F213" s="157">
        <f>O105</f>
        <v>315705.60000000003</v>
      </c>
      <c r="G213" s="157">
        <f>O106</f>
        <v>98658</v>
      </c>
      <c r="BA213" s="155"/>
      <c r="BB213" s="155"/>
      <c r="BC213" s="155"/>
      <c r="BD213" s="155"/>
      <c r="BE213" s="155"/>
      <c r="BF213" s="155"/>
      <c r="BG213" s="156"/>
      <c r="BH213" s="156"/>
      <c r="BI213" s="156"/>
      <c r="BJ213" s="77"/>
      <c r="BK213" s="77"/>
      <c r="BL213" s="77"/>
      <c r="BM213" s="77"/>
      <c r="BN213" s="77"/>
      <c r="BO213" s="77"/>
      <c r="BP213" s="77"/>
      <c r="BQ213" s="77"/>
      <c r="BR213" s="77"/>
      <c r="BS213" s="77"/>
      <c r="BT213" s="77"/>
      <c r="BU213" s="77"/>
      <c r="BV213" s="77"/>
      <c r="BW213" s="77"/>
      <c r="BX213" s="77"/>
      <c r="BY213" s="77"/>
      <c r="BZ213" s="77"/>
      <c r="CA213" s="77"/>
      <c r="CB213" s="77"/>
      <c r="CC213" s="77"/>
      <c r="CD213" s="77"/>
      <c r="CE213" s="77"/>
      <c r="CF213" s="77"/>
      <c r="CG213" s="77"/>
      <c r="CH213" s="77"/>
      <c r="CI213" s="77"/>
      <c r="CJ213" s="77"/>
      <c r="CK213" s="77"/>
      <c r="CL213" s="77"/>
      <c r="CM213" s="77"/>
      <c r="CN213" s="77"/>
      <c r="CO213" s="77"/>
      <c r="CP213" s="77"/>
      <c r="CQ213" s="77"/>
      <c r="CR213" s="77"/>
      <c r="CS213" s="77"/>
      <c r="CT213" s="77"/>
      <c r="CU213" s="77"/>
      <c r="CV213" s="77"/>
      <c r="CW213" s="77"/>
      <c r="CX213" s="77"/>
      <c r="CY213" s="77"/>
      <c r="CZ213" s="77"/>
      <c r="DA213" s="77"/>
      <c r="DB213" s="77"/>
      <c r="DC213" s="77"/>
      <c r="DD213" s="77"/>
      <c r="DE213" s="77"/>
      <c r="DF213" s="77"/>
      <c r="DG213" s="77"/>
      <c r="DH213" s="77"/>
      <c r="DI213" s="77"/>
      <c r="DJ213" s="77"/>
      <c r="DK213" s="77"/>
      <c r="DL213" s="77"/>
      <c r="DM213" s="77"/>
      <c r="DN213" s="77"/>
      <c r="DO213" s="77"/>
      <c r="DP213" s="77"/>
      <c r="DQ213" s="77"/>
      <c r="DR213" s="77"/>
      <c r="DS213" s="77"/>
      <c r="DT213" s="77"/>
      <c r="DU213" s="77"/>
      <c r="DV213" s="77"/>
      <c r="DW213" s="77"/>
      <c r="DX213" s="77"/>
      <c r="DY213" s="77"/>
      <c r="DZ213" s="77"/>
      <c r="EA213" s="77"/>
      <c r="EB213" s="77"/>
      <c r="EC213" s="77"/>
      <c r="ED213" s="77"/>
      <c r="EE213" s="77"/>
      <c r="EF213" s="77"/>
      <c r="EG213" s="77"/>
      <c r="EH213" s="77"/>
      <c r="EI213" s="77"/>
      <c r="EJ213" s="77"/>
      <c r="EK213" s="77"/>
    </row>
    <row r="214" spans="2:141" ht="27" customHeight="1" x14ac:dyDescent="0.2"/>
    <row r="215" spans="2:141" ht="27" customHeight="1" x14ac:dyDescent="0.2"/>
    <row r="216" spans="2:141" ht="27" customHeight="1" x14ac:dyDescent="0.2"/>
    <row r="217" spans="2:141" ht="27" customHeight="1" x14ac:dyDescent="0.2"/>
    <row r="218" spans="2:141" ht="27" customHeight="1" x14ac:dyDescent="0.2"/>
    <row r="219" spans="2:141" ht="27" customHeight="1" x14ac:dyDescent="0.2"/>
    <row r="220" spans="2:141" ht="27" customHeight="1" x14ac:dyDescent="0.2"/>
    <row r="221" spans="2:141" ht="27" customHeight="1" x14ac:dyDescent="0.2"/>
    <row r="222" spans="2:141" ht="27" customHeight="1" x14ac:dyDescent="0.2"/>
    <row r="223" spans="2:141" ht="27" customHeight="1" x14ac:dyDescent="0.2"/>
    <row r="224" spans="2:141" ht="27" customHeight="1" x14ac:dyDescent="0.2"/>
    <row r="225" spans="1:61" ht="27" customHeight="1" x14ac:dyDescent="0.2"/>
    <row r="226" spans="1:61" ht="27" customHeight="1" x14ac:dyDescent="0.2"/>
    <row r="227" spans="1:61" ht="27" customHeight="1" x14ac:dyDescent="0.2"/>
    <row r="228" spans="1:61" ht="27" customHeight="1" x14ac:dyDescent="0.2"/>
    <row r="229" spans="1:61" ht="27" customHeight="1" x14ac:dyDescent="0.2">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c r="AI229" s="28"/>
      <c r="AJ229" s="28"/>
      <c r="AK229" s="28"/>
      <c r="AL229" s="28"/>
      <c r="AM229" s="28"/>
      <c r="AN229" s="28"/>
      <c r="AO229" s="28"/>
      <c r="AP229" s="28"/>
      <c r="AQ229" s="28"/>
      <c r="AR229" s="28"/>
      <c r="AS229" s="28"/>
      <c r="AT229" s="28"/>
      <c r="AU229" s="28"/>
      <c r="AV229" s="28"/>
      <c r="AW229" s="28"/>
      <c r="AX229" s="155"/>
      <c r="AY229" s="155"/>
      <c r="AZ229" s="155"/>
      <c r="BA229" s="155"/>
      <c r="BB229" s="155"/>
      <c r="BC229" s="155"/>
      <c r="BD229" s="155"/>
      <c r="BE229" s="155"/>
      <c r="BF229" s="155"/>
      <c r="BG229" s="155"/>
      <c r="BH229" s="155"/>
      <c r="BI229" s="155"/>
    </row>
    <row r="230" spans="1:61" ht="27" customHeight="1" x14ac:dyDescent="0.2">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c r="AJ230" s="28"/>
      <c r="AK230" s="28"/>
      <c r="AL230" s="28"/>
      <c r="AM230" s="28"/>
      <c r="AN230" s="28"/>
      <c r="AO230" s="28"/>
      <c r="AP230" s="28"/>
      <c r="AQ230" s="28"/>
      <c r="AR230" s="28"/>
      <c r="AS230" s="28"/>
      <c r="AT230" s="28"/>
      <c r="AU230" s="28"/>
      <c r="AV230" s="28"/>
      <c r="AW230" s="28"/>
      <c r="AX230" s="155"/>
      <c r="AY230" s="155"/>
      <c r="AZ230" s="155"/>
      <c r="BA230" s="155"/>
      <c r="BB230" s="155"/>
      <c r="BC230" s="155"/>
      <c r="BD230" s="155"/>
      <c r="BE230" s="155"/>
      <c r="BF230" s="155"/>
      <c r="BG230" s="155"/>
      <c r="BH230" s="155"/>
      <c r="BI230" s="155"/>
    </row>
    <row r="231" spans="1:61" ht="27" customHeight="1" x14ac:dyDescent="0.2">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c r="AI231" s="28"/>
      <c r="AJ231" s="28"/>
      <c r="AK231" s="28"/>
      <c r="AL231" s="28"/>
      <c r="AM231" s="28"/>
      <c r="AN231" s="28"/>
      <c r="AO231" s="28"/>
      <c r="AP231" s="28"/>
      <c r="AQ231" s="28"/>
      <c r="AR231" s="28"/>
      <c r="AS231" s="28"/>
      <c r="AT231" s="28"/>
      <c r="AU231" s="28"/>
      <c r="AV231" s="28"/>
      <c r="AW231" s="28"/>
      <c r="AX231" s="155"/>
      <c r="AY231" s="155"/>
      <c r="AZ231" s="155"/>
      <c r="BA231" s="155"/>
      <c r="BB231" s="155"/>
      <c r="BC231" s="155"/>
      <c r="BD231" s="155"/>
      <c r="BE231" s="155"/>
      <c r="BF231" s="155"/>
      <c r="BG231" s="155"/>
      <c r="BH231" s="155"/>
      <c r="BI231" s="155"/>
    </row>
    <row r="232" spans="1:61" ht="27" customHeight="1" x14ac:dyDescent="0.2">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c r="AJ232" s="28"/>
      <c r="AK232" s="28"/>
      <c r="AL232" s="28"/>
      <c r="AM232" s="28"/>
      <c r="AN232" s="28"/>
      <c r="AO232" s="28"/>
      <c r="AP232" s="28"/>
      <c r="AQ232" s="28"/>
      <c r="AR232" s="28"/>
      <c r="AS232" s="28"/>
      <c r="AT232" s="28"/>
      <c r="AU232" s="28"/>
      <c r="AV232" s="28"/>
      <c r="AW232" s="28"/>
      <c r="AX232" s="155"/>
      <c r="AY232" s="155"/>
      <c r="AZ232" s="155"/>
      <c r="BA232" s="155"/>
      <c r="BB232" s="155"/>
      <c r="BC232" s="155"/>
      <c r="BD232" s="155"/>
      <c r="BE232" s="155"/>
      <c r="BF232" s="155"/>
      <c r="BG232" s="155"/>
      <c r="BH232" s="155"/>
      <c r="BI232" s="155"/>
    </row>
    <row r="233" spans="1:61" ht="27" customHeight="1" x14ac:dyDescent="0.2">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c r="AG233" s="28"/>
      <c r="AH233" s="28"/>
      <c r="AI233" s="28"/>
      <c r="AJ233" s="28"/>
      <c r="AK233" s="28"/>
      <c r="AL233" s="28"/>
      <c r="AM233" s="28"/>
      <c r="AN233" s="28"/>
      <c r="AO233" s="28"/>
      <c r="AP233" s="28"/>
      <c r="AQ233" s="28"/>
      <c r="AR233" s="28"/>
      <c r="AS233" s="28"/>
      <c r="AT233" s="28"/>
      <c r="AU233" s="28"/>
      <c r="AV233" s="28"/>
      <c r="AW233" s="28"/>
      <c r="AX233" s="155"/>
      <c r="AY233" s="155"/>
      <c r="AZ233" s="155"/>
      <c r="BA233" s="155"/>
      <c r="BB233" s="155"/>
      <c r="BC233" s="155"/>
      <c r="BD233" s="155"/>
      <c r="BE233" s="155"/>
      <c r="BF233" s="155"/>
      <c r="BG233" s="155"/>
      <c r="BH233" s="155"/>
      <c r="BI233" s="155"/>
    </row>
    <row r="234" spans="1:61" ht="27" customHeight="1" x14ac:dyDescent="0.2">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c r="AI234" s="28"/>
      <c r="AJ234" s="28"/>
      <c r="AK234" s="28"/>
      <c r="AL234" s="28"/>
      <c r="AM234" s="28"/>
      <c r="AN234" s="28"/>
      <c r="AO234" s="28"/>
      <c r="AP234" s="28"/>
      <c r="AQ234" s="28"/>
      <c r="AR234" s="28"/>
      <c r="AS234" s="28"/>
      <c r="AT234" s="28"/>
      <c r="AU234" s="28"/>
      <c r="AV234" s="28"/>
      <c r="AW234" s="28"/>
      <c r="AX234" s="155"/>
      <c r="AY234" s="155"/>
      <c r="AZ234" s="155"/>
      <c r="BA234" s="155"/>
      <c r="BB234" s="155"/>
      <c r="BC234" s="155"/>
      <c r="BD234" s="155"/>
      <c r="BE234" s="155"/>
      <c r="BF234" s="155"/>
      <c r="BG234" s="155"/>
      <c r="BH234" s="155"/>
      <c r="BI234" s="155"/>
    </row>
    <row r="235" spans="1:61" ht="27" customHeight="1" x14ac:dyDescent="0.2">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c r="AT235" s="28"/>
      <c r="AU235" s="28"/>
      <c r="AV235" s="28"/>
      <c r="AW235" s="28"/>
      <c r="AX235" s="155"/>
      <c r="AY235" s="155"/>
      <c r="AZ235" s="155"/>
      <c r="BA235" s="155"/>
      <c r="BB235" s="155"/>
      <c r="BC235" s="155"/>
      <c r="BD235" s="155"/>
      <c r="BE235" s="155"/>
      <c r="BF235" s="155"/>
      <c r="BG235" s="155"/>
      <c r="BH235" s="155"/>
      <c r="BI235" s="155"/>
    </row>
    <row r="236" spans="1:61" ht="27" customHeight="1" x14ac:dyDescent="0.2">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155"/>
      <c r="AY236" s="155"/>
      <c r="AZ236" s="155"/>
      <c r="BA236" s="155"/>
      <c r="BB236" s="155"/>
      <c r="BC236" s="155"/>
      <c r="BD236" s="155"/>
      <c r="BE236" s="155"/>
      <c r="BF236" s="155"/>
      <c r="BG236" s="155"/>
      <c r="BH236" s="155"/>
      <c r="BI236" s="155"/>
    </row>
    <row r="237" spans="1:61" ht="27" customHeight="1" x14ac:dyDescent="0.2">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155"/>
      <c r="AY237" s="155"/>
      <c r="AZ237" s="155"/>
      <c r="BA237" s="155"/>
      <c r="BB237" s="155"/>
      <c r="BC237" s="155"/>
      <c r="BD237" s="155"/>
      <c r="BE237" s="155"/>
      <c r="BF237" s="155"/>
      <c r="BG237" s="155"/>
      <c r="BH237" s="155"/>
      <c r="BI237" s="155"/>
    </row>
    <row r="238" spans="1:61" ht="27" customHeight="1" x14ac:dyDescent="0.2">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155"/>
      <c r="AY238" s="155"/>
      <c r="AZ238" s="155"/>
      <c r="BA238" s="155"/>
      <c r="BB238" s="155"/>
      <c r="BC238" s="155"/>
      <c r="BD238" s="155"/>
      <c r="BE238" s="155"/>
      <c r="BF238" s="155"/>
      <c r="BG238" s="155"/>
      <c r="BH238" s="155"/>
      <c r="BI238" s="155"/>
    </row>
    <row r="239" spans="1:61" ht="27" customHeight="1" x14ac:dyDescent="0.2">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155"/>
      <c r="AY239" s="155"/>
      <c r="AZ239" s="155"/>
      <c r="BA239" s="155"/>
      <c r="BB239" s="155"/>
      <c r="BC239" s="155"/>
      <c r="BD239" s="155"/>
      <c r="BE239" s="155"/>
      <c r="BF239" s="155"/>
      <c r="BG239" s="155"/>
      <c r="BH239" s="155"/>
      <c r="BI239" s="155"/>
    </row>
    <row r="240" spans="1:61" ht="27" customHeight="1" x14ac:dyDescent="0.2">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155"/>
      <c r="AY240" s="155"/>
      <c r="AZ240" s="155"/>
      <c r="BA240" s="155"/>
      <c r="BB240" s="155"/>
      <c r="BC240" s="155"/>
      <c r="BD240" s="155"/>
      <c r="BE240" s="155"/>
      <c r="BF240" s="155"/>
      <c r="BG240" s="155"/>
      <c r="BH240" s="155"/>
      <c r="BI240" s="155"/>
    </row>
    <row r="241" spans="1:61" ht="27" customHeight="1" x14ac:dyDescent="0.2">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155"/>
      <c r="AY241" s="155"/>
      <c r="AZ241" s="155"/>
      <c r="BA241" s="155"/>
      <c r="BB241" s="155"/>
      <c r="BC241" s="155"/>
      <c r="BD241" s="155"/>
      <c r="BE241" s="155"/>
      <c r="BF241" s="155"/>
      <c r="BG241" s="155"/>
      <c r="BH241" s="155"/>
      <c r="BI241" s="155"/>
    </row>
    <row r="242" spans="1:61" ht="27" customHeight="1" x14ac:dyDescent="0.2">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155"/>
      <c r="AY242" s="155"/>
      <c r="AZ242" s="155"/>
      <c r="BA242" s="155"/>
      <c r="BB242" s="155"/>
      <c r="BC242" s="155"/>
      <c r="BD242" s="155"/>
      <c r="BE242" s="155"/>
      <c r="BF242" s="155"/>
      <c r="BG242" s="155"/>
      <c r="BH242" s="155"/>
      <c r="BI242" s="155"/>
    </row>
    <row r="243" spans="1:61" ht="27" customHeight="1" x14ac:dyDescent="0.2">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155"/>
      <c r="AY243" s="155"/>
      <c r="AZ243" s="155"/>
      <c r="BA243" s="155"/>
      <c r="BB243" s="155"/>
      <c r="BC243" s="155"/>
      <c r="BD243" s="155"/>
      <c r="BE243" s="155"/>
      <c r="BF243" s="155"/>
      <c r="BG243" s="155"/>
      <c r="BH243" s="155"/>
      <c r="BI243" s="155"/>
    </row>
    <row r="244" spans="1:61" ht="27" customHeight="1" x14ac:dyDescent="0.2">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155"/>
      <c r="AY244" s="155"/>
      <c r="AZ244" s="155"/>
      <c r="BA244" s="155"/>
      <c r="BB244" s="155"/>
      <c r="BC244" s="155"/>
      <c r="BD244" s="155"/>
      <c r="BE244" s="155"/>
      <c r="BF244" s="155"/>
      <c r="BG244" s="155"/>
      <c r="BH244" s="155"/>
      <c r="BI244" s="155"/>
    </row>
    <row r="245" spans="1:61" ht="27" customHeight="1" x14ac:dyDescent="0.2">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155"/>
      <c r="AY245" s="155"/>
      <c r="AZ245" s="155"/>
      <c r="BA245" s="155"/>
      <c r="BB245" s="155"/>
      <c r="BC245" s="155"/>
      <c r="BD245" s="155"/>
      <c r="BE245" s="155"/>
      <c r="BF245" s="155"/>
      <c r="BG245" s="155"/>
      <c r="BH245" s="155"/>
      <c r="BI245" s="155"/>
    </row>
    <row r="246" spans="1:61" ht="27" customHeight="1" x14ac:dyDescent="0.2">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155"/>
      <c r="AY246" s="155"/>
      <c r="AZ246" s="155"/>
      <c r="BA246" s="155"/>
      <c r="BB246" s="155"/>
      <c r="BC246" s="155"/>
      <c r="BD246" s="155"/>
      <c r="BE246" s="155"/>
      <c r="BF246" s="155"/>
      <c r="BG246" s="155"/>
      <c r="BH246" s="155"/>
      <c r="BI246" s="155"/>
    </row>
    <row r="247" spans="1:61" ht="27" customHeight="1" x14ac:dyDescent="0.2">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155"/>
      <c r="AY247" s="155"/>
      <c r="AZ247" s="155"/>
      <c r="BA247" s="155"/>
      <c r="BB247" s="155"/>
      <c r="BC247" s="155"/>
      <c r="BD247" s="155"/>
      <c r="BE247" s="155"/>
      <c r="BF247" s="155"/>
      <c r="BG247" s="155"/>
      <c r="BH247" s="155"/>
      <c r="BI247" s="155"/>
    </row>
    <row r="248" spans="1:61" ht="27" customHeight="1" x14ac:dyDescent="0.2">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155"/>
      <c r="AY248" s="155"/>
      <c r="AZ248" s="155"/>
      <c r="BA248" s="155"/>
      <c r="BB248" s="155"/>
      <c r="BC248" s="155"/>
      <c r="BD248" s="155"/>
      <c r="BE248" s="155"/>
      <c r="BF248" s="155"/>
      <c r="BG248" s="155"/>
      <c r="BH248" s="155"/>
      <c r="BI248" s="155"/>
    </row>
    <row r="249" spans="1:61" ht="27" customHeight="1" x14ac:dyDescent="0.2">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155"/>
      <c r="AY249" s="155"/>
      <c r="AZ249" s="155"/>
      <c r="BA249" s="155"/>
      <c r="BB249" s="155"/>
      <c r="BC249" s="155"/>
      <c r="BD249" s="155"/>
      <c r="BE249" s="155"/>
      <c r="BF249" s="155"/>
      <c r="BG249" s="155"/>
      <c r="BH249" s="155"/>
      <c r="BI249" s="155"/>
    </row>
    <row r="250" spans="1:61" ht="27" customHeight="1" x14ac:dyDescent="0.2">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155"/>
      <c r="AY250" s="155"/>
      <c r="AZ250" s="155"/>
      <c r="BA250" s="155"/>
      <c r="BB250" s="155"/>
      <c r="BC250" s="155"/>
      <c r="BD250" s="155"/>
      <c r="BE250" s="155"/>
      <c r="BF250" s="155"/>
      <c r="BG250" s="155"/>
      <c r="BH250" s="155"/>
      <c r="BI250" s="155"/>
    </row>
    <row r="251" spans="1:61" ht="27" customHeight="1" x14ac:dyDescent="0.2">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155"/>
      <c r="AY251" s="155"/>
      <c r="AZ251" s="155"/>
      <c r="BA251" s="155"/>
      <c r="BB251" s="155"/>
      <c r="BC251" s="155"/>
      <c r="BD251" s="155"/>
      <c r="BE251" s="155"/>
      <c r="BF251" s="155"/>
      <c r="BG251" s="155"/>
      <c r="BH251" s="155"/>
      <c r="BI251" s="155"/>
    </row>
    <row r="252" spans="1:61" ht="27" customHeight="1" x14ac:dyDescent="0.2">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155"/>
      <c r="AY252" s="155"/>
      <c r="AZ252" s="155"/>
      <c r="BA252" s="155"/>
      <c r="BB252" s="155"/>
      <c r="BC252" s="155"/>
      <c r="BD252" s="155"/>
      <c r="BE252" s="155"/>
      <c r="BF252" s="155"/>
      <c r="BG252" s="155"/>
      <c r="BH252" s="155"/>
      <c r="BI252" s="155"/>
    </row>
    <row r="253" spans="1:61" ht="27" customHeight="1" x14ac:dyDescent="0.2">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155"/>
      <c r="AY253" s="155"/>
      <c r="AZ253" s="155"/>
      <c r="BA253" s="155"/>
      <c r="BB253" s="155"/>
      <c r="BC253" s="155"/>
      <c r="BD253" s="155"/>
      <c r="BE253" s="155"/>
      <c r="BF253" s="155"/>
      <c r="BG253" s="155"/>
      <c r="BH253" s="155"/>
      <c r="BI253" s="155"/>
    </row>
    <row r="254" spans="1:61" ht="27" customHeight="1" x14ac:dyDescent="0.2">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155"/>
      <c r="AY254" s="155"/>
      <c r="AZ254" s="155"/>
      <c r="BA254" s="155"/>
      <c r="BB254" s="155"/>
      <c r="BC254" s="155"/>
      <c r="BD254" s="155"/>
      <c r="BE254" s="155"/>
      <c r="BF254" s="155"/>
      <c r="BG254" s="155"/>
      <c r="BH254" s="155"/>
      <c r="BI254" s="155"/>
    </row>
    <row r="255" spans="1:61" ht="27" customHeight="1" x14ac:dyDescent="0.2">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155"/>
      <c r="AY255" s="155"/>
      <c r="AZ255" s="155"/>
      <c r="BA255" s="155"/>
      <c r="BB255" s="155"/>
      <c r="BC255" s="155"/>
      <c r="BD255" s="155"/>
      <c r="BE255" s="155"/>
      <c r="BF255" s="155"/>
      <c r="BG255" s="155"/>
      <c r="BH255" s="155"/>
      <c r="BI255" s="155"/>
    </row>
    <row r="256" spans="1:61" ht="27" customHeight="1" x14ac:dyDescent="0.2">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155"/>
      <c r="AY256" s="155"/>
      <c r="AZ256" s="155"/>
      <c r="BA256" s="155"/>
      <c r="BB256" s="155"/>
      <c r="BC256" s="155"/>
      <c r="BD256" s="155"/>
      <c r="BE256" s="155"/>
      <c r="BF256" s="155"/>
      <c r="BG256" s="155"/>
      <c r="BH256" s="155"/>
      <c r="BI256" s="155"/>
    </row>
    <row r="257" spans="1:61" ht="27" customHeight="1" x14ac:dyDescent="0.2">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155"/>
      <c r="AY257" s="155"/>
      <c r="AZ257" s="155"/>
      <c r="BA257" s="155"/>
      <c r="BB257" s="155"/>
      <c r="BC257" s="155"/>
      <c r="BD257" s="155"/>
      <c r="BE257" s="155"/>
      <c r="BF257" s="155"/>
      <c r="BG257" s="155"/>
      <c r="BH257" s="155"/>
      <c r="BI257" s="155"/>
    </row>
    <row r="258" spans="1:61" ht="27" customHeight="1" x14ac:dyDescent="0.2">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155"/>
      <c r="AY258" s="155"/>
      <c r="AZ258" s="155"/>
      <c r="BA258" s="155"/>
      <c r="BB258" s="155"/>
      <c r="BC258" s="155"/>
      <c r="BD258" s="155"/>
      <c r="BE258" s="155"/>
      <c r="BF258" s="155"/>
      <c r="BG258" s="155"/>
      <c r="BH258" s="155"/>
      <c r="BI258" s="155"/>
    </row>
    <row r="259" spans="1:61" ht="27" customHeight="1" x14ac:dyDescent="0.2">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155"/>
      <c r="AY259" s="155"/>
      <c r="AZ259" s="155"/>
      <c r="BA259" s="155"/>
      <c r="BB259" s="155"/>
      <c r="BC259" s="155"/>
      <c r="BD259" s="155"/>
      <c r="BE259" s="155"/>
      <c r="BF259" s="155"/>
      <c r="BG259" s="155"/>
      <c r="BH259" s="155"/>
      <c r="BI259" s="155"/>
    </row>
    <row r="260" spans="1:61" ht="27" customHeight="1" x14ac:dyDescent="0.2">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155"/>
      <c r="AY260" s="155"/>
      <c r="AZ260" s="155"/>
      <c r="BA260" s="155"/>
      <c r="BB260" s="155"/>
      <c r="BC260" s="155"/>
      <c r="BD260" s="155"/>
      <c r="BE260" s="155"/>
      <c r="BF260" s="155"/>
      <c r="BG260" s="155"/>
      <c r="BH260" s="155"/>
      <c r="BI260" s="155"/>
    </row>
    <row r="261" spans="1:61" ht="27" customHeight="1" x14ac:dyDescent="0.2">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155"/>
      <c r="AY261" s="155"/>
      <c r="AZ261" s="155"/>
      <c r="BA261" s="155"/>
      <c r="BB261" s="155"/>
      <c r="BC261" s="155"/>
      <c r="BD261" s="155"/>
      <c r="BE261" s="155"/>
      <c r="BF261" s="155"/>
      <c r="BG261" s="155"/>
      <c r="BH261" s="155"/>
      <c r="BI261" s="155"/>
    </row>
    <row r="262" spans="1:61" ht="27" customHeight="1" x14ac:dyDescent="0.2">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155"/>
      <c r="AY262" s="155"/>
      <c r="AZ262" s="155"/>
      <c r="BA262" s="155"/>
      <c r="BB262" s="155"/>
      <c r="BC262" s="155"/>
      <c r="BD262" s="155"/>
      <c r="BE262" s="155"/>
      <c r="BF262" s="155"/>
      <c r="BG262" s="155"/>
      <c r="BH262" s="155"/>
      <c r="BI262" s="155"/>
    </row>
    <row r="263" spans="1:61" ht="27" customHeight="1" x14ac:dyDescent="0.2">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155"/>
      <c r="AY263" s="155"/>
      <c r="AZ263" s="155"/>
      <c r="BA263" s="155"/>
      <c r="BB263" s="155"/>
      <c r="BC263" s="155"/>
      <c r="BD263" s="155"/>
      <c r="BE263" s="155"/>
      <c r="BF263" s="155"/>
      <c r="BG263" s="155"/>
      <c r="BH263" s="155"/>
      <c r="BI263" s="155"/>
    </row>
    <row r="264" spans="1:61" ht="27" customHeight="1" x14ac:dyDescent="0.2">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155"/>
      <c r="AY264" s="155"/>
      <c r="AZ264" s="155"/>
      <c r="BA264" s="155"/>
      <c r="BB264" s="155"/>
      <c r="BC264" s="155"/>
      <c r="BD264" s="155"/>
      <c r="BE264" s="155"/>
      <c r="BF264" s="155"/>
      <c r="BG264" s="155"/>
      <c r="BH264" s="155"/>
      <c r="BI264" s="155"/>
    </row>
    <row r="265" spans="1:61" ht="27" customHeight="1" x14ac:dyDescent="0.2">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155"/>
      <c r="AY265" s="155"/>
      <c r="AZ265" s="155"/>
      <c r="BA265" s="155"/>
      <c r="BB265" s="155"/>
      <c r="BC265" s="155"/>
      <c r="BD265" s="155"/>
      <c r="BE265" s="155"/>
      <c r="BF265" s="155"/>
      <c r="BG265" s="155"/>
      <c r="BH265" s="155"/>
      <c r="BI265" s="155"/>
    </row>
    <row r="266" spans="1:61" ht="27" customHeight="1" x14ac:dyDescent="0.2">
      <c r="A266" s="155"/>
      <c r="B266" s="155"/>
      <c r="C266" s="155"/>
      <c r="D266" s="155"/>
      <c r="E266" s="155"/>
      <c r="F266" s="155"/>
      <c r="G266" s="155"/>
      <c r="H266" s="155"/>
      <c r="I266" s="155"/>
      <c r="J266" s="155"/>
      <c r="K266" s="155"/>
      <c r="L266" s="155"/>
      <c r="M266" s="155"/>
      <c r="N266" s="155"/>
      <c r="O266" s="155"/>
      <c r="P266" s="155"/>
      <c r="Q266" s="155"/>
      <c r="R266" s="155"/>
      <c r="S266" s="155"/>
      <c r="T266" s="155"/>
      <c r="U266" s="155"/>
      <c r="V266" s="155"/>
      <c r="W266" s="155"/>
      <c r="X266" s="155"/>
      <c r="Y266" s="155"/>
      <c r="Z266" s="155"/>
      <c r="AA266" s="155"/>
      <c r="AB266" s="155"/>
      <c r="AC266" s="155"/>
      <c r="AD266" s="155"/>
      <c r="AE266" s="155"/>
      <c r="AF266" s="155"/>
      <c r="AG266" s="155"/>
      <c r="AH266" s="155"/>
      <c r="AI266" s="155"/>
      <c r="AJ266" s="155"/>
      <c r="AK266" s="155"/>
      <c r="AL266" s="155"/>
      <c r="AM266" s="155"/>
      <c r="AN266" s="155"/>
      <c r="AO266" s="155"/>
      <c r="AP266" s="155"/>
      <c r="AQ266" s="155"/>
      <c r="AR266" s="155"/>
      <c r="AS266" s="155"/>
      <c r="AT266" s="155"/>
      <c r="AU266" s="155"/>
      <c r="AV266" s="155"/>
      <c r="AW266" s="155"/>
      <c r="AX266" s="155"/>
      <c r="AY266" s="155"/>
      <c r="AZ266" s="155"/>
      <c r="BA266" s="155"/>
      <c r="BB266" s="155"/>
      <c r="BC266" s="155"/>
      <c r="BD266" s="155"/>
      <c r="BE266" s="155"/>
      <c r="BF266" s="155"/>
      <c r="BG266" s="155"/>
      <c r="BH266" s="155"/>
      <c r="BI266" s="155"/>
    </row>
    <row r="267" spans="1:61" x14ac:dyDescent="0.2">
      <c r="A267" s="155"/>
      <c r="B267" s="155"/>
      <c r="C267" s="155"/>
      <c r="D267" s="155"/>
      <c r="E267" s="155"/>
      <c r="F267" s="155"/>
      <c r="G267" s="155"/>
      <c r="H267" s="155"/>
      <c r="I267" s="155"/>
      <c r="J267" s="155"/>
      <c r="K267" s="155"/>
      <c r="L267" s="155"/>
      <c r="M267" s="155"/>
      <c r="N267" s="155"/>
      <c r="O267" s="155"/>
      <c r="P267" s="155"/>
      <c r="Q267" s="155"/>
      <c r="R267" s="155"/>
      <c r="S267" s="155"/>
      <c r="T267" s="155"/>
      <c r="U267" s="155"/>
      <c r="V267" s="155"/>
      <c r="W267" s="155"/>
      <c r="X267" s="155"/>
      <c r="Y267" s="155"/>
      <c r="Z267" s="155"/>
      <c r="AA267" s="155"/>
      <c r="AB267" s="155"/>
      <c r="AC267" s="155"/>
      <c r="AD267" s="155"/>
      <c r="AE267" s="155"/>
      <c r="AF267" s="155"/>
      <c r="AG267" s="155"/>
      <c r="AH267" s="155"/>
      <c r="AI267" s="155"/>
      <c r="AJ267" s="155"/>
      <c r="AK267" s="155"/>
      <c r="AL267" s="155"/>
      <c r="AM267" s="155"/>
      <c r="AN267" s="155"/>
      <c r="AO267" s="155"/>
      <c r="AP267" s="155"/>
      <c r="AQ267" s="155"/>
      <c r="AR267" s="155"/>
      <c r="AS267" s="155"/>
      <c r="AT267" s="155"/>
      <c r="AU267" s="155"/>
      <c r="AV267" s="155"/>
      <c r="AW267" s="155"/>
      <c r="AX267" s="155"/>
      <c r="AY267" s="155"/>
      <c r="AZ267" s="155"/>
      <c r="BA267" s="155"/>
      <c r="BB267" s="155"/>
      <c r="BC267" s="155"/>
      <c r="BD267" s="155"/>
      <c r="BE267" s="155"/>
      <c r="BF267" s="155"/>
      <c r="BG267" s="155"/>
      <c r="BH267" s="155"/>
      <c r="BI267" s="155"/>
    </row>
    <row r="268" spans="1:61" x14ac:dyDescent="0.2">
      <c r="A268" s="155"/>
      <c r="B268" s="155"/>
      <c r="C268" s="155"/>
      <c r="D268" s="155"/>
      <c r="E268" s="155"/>
      <c r="F268" s="155"/>
      <c r="G268" s="155"/>
      <c r="H268" s="155"/>
      <c r="I268" s="155"/>
      <c r="J268" s="155"/>
      <c r="K268" s="155"/>
      <c r="L268" s="155"/>
      <c r="M268" s="155"/>
      <c r="N268" s="155"/>
      <c r="O268" s="155"/>
      <c r="P268" s="155"/>
      <c r="Q268" s="155"/>
      <c r="R268" s="155"/>
      <c r="S268" s="155"/>
      <c r="T268" s="155"/>
      <c r="U268" s="155"/>
      <c r="V268" s="155"/>
      <c r="W268" s="155"/>
      <c r="X268" s="155"/>
      <c r="Y268" s="155"/>
      <c r="Z268" s="155"/>
      <c r="AA268" s="155"/>
      <c r="AB268" s="155"/>
      <c r="AC268" s="155"/>
      <c r="AD268" s="155"/>
      <c r="AE268" s="155"/>
      <c r="AF268" s="155"/>
      <c r="AG268" s="155"/>
      <c r="AH268" s="155"/>
      <c r="AI268" s="155"/>
      <c r="AJ268" s="155"/>
      <c r="AK268" s="155"/>
      <c r="AL268" s="155"/>
      <c r="AM268" s="155"/>
      <c r="AN268" s="155"/>
      <c r="AO268" s="155"/>
      <c r="AP268" s="155"/>
      <c r="AQ268" s="155"/>
      <c r="AR268" s="155"/>
      <c r="AS268" s="155"/>
      <c r="AT268" s="155"/>
      <c r="AU268" s="155"/>
      <c r="AV268" s="155"/>
      <c r="AW268" s="155"/>
      <c r="AX268" s="155"/>
      <c r="AY268" s="155"/>
      <c r="AZ268" s="155"/>
      <c r="BA268" s="155"/>
      <c r="BB268" s="155"/>
      <c r="BC268" s="155"/>
      <c r="BD268" s="155"/>
      <c r="BE268" s="155"/>
      <c r="BF268" s="155"/>
      <c r="BG268" s="155"/>
      <c r="BH268" s="155"/>
      <c r="BI268" s="155"/>
    </row>
    <row r="269" spans="1:61" x14ac:dyDescent="0.2">
      <c r="A269" s="155"/>
      <c r="B269" s="155"/>
      <c r="C269" s="155"/>
      <c r="D269" s="155"/>
      <c r="E269" s="155"/>
      <c r="F269" s="155"/>
      <c r="G269" s="155"/>
      <c r="H269" s="155"/>
      <c r="I269" s="155"/>
      <c r="J269" s="155"/>
      <c r="K269" s="155"/>
      <c r="L269" s="155"/>
      <c r="M269" s="155"/>
      <c r="N269" s="155"/>
      <c r="O269" s="155"/>
      <c r="P269" s="155"/>
      <c r="Q269" s="155"/>
      <c r="R269" s="155"/>
      <c r="S269" s="155"/>
      <c r="T269" s="155"/>
      <c r="U269" s="155"/>
      <c r="V269" s="155"/>
      <c r="W269" s="155"/>
      <c r="X269" s="155"/>
      <c r="Y269" s="155"/>
      <c r="Z269" s="155"/>
      <c r="AA269" s="155"/>
      <c r="AB269" s="155"/>
      <c r="AC269" s="155"/>
      <c r="AD269" s="155"/>
      <c r="AE269" s="155"/>
      <c r="AF269" s="155"/>
      <c r="AG269" s="155"/>
      <c r="AH269" s="155"/>
      <c r="AI269" s="155"/>
      <c r="AJ269" s="155"/>
      <c r="AK269" s="155"/>
      <c r="AL269" s="155"/>
      <c r="AM269" s="155"/>
      <c r="AN269" s="155"/>
      <c r="AO269" s="155"/>
      <c r="AP269" s="155"/>
      <c r="AQ269" s="155"/>
      <c r="AR269" s="155"/>
      <c r="AS269" s="155"/>
      <c r="AT269" s="155"/>
      <c r="AU269" s="155"/>
      <c r="AV269" s="155"/>
      <c r="AW269" s="155"/>
      <c r="AX269" s="155"/>
      <c r="AY269" s="155"/>
      <c r="AZ269" s="155"/>
      <c r="BA269" s="155"/>
      <c r="BB269" s="155"/>
      <c r="BC269" s="155"/>
      <c r="BD269" s="155"/>
      <c r="BE269" s="155"/>
      <c r="BF269" s="155"/>
      <c r="BG269" s="155"/>
      <c r="BH269" s="155"/>
      <c r="BI269" s="155"/>
    </row>
    <row r="270" spans="1:61" x14ac:dyDescent="0.2">
      <c r="A270" s="155"/>
      <c r="B270" s="155"/>
      <c r="C270" s="155"/>
      <c r="D270" s="155"/>
      <c r="E270" s="155"/>
      <c r="F270" s="155"/>
      <c r="G270" s="155"/>
      <c r="H270" s="155"/>
      <c r="I270" s="155"/>
      <c r="J270" s="155"/>
      <c r="K270" s="155"/>
      <c r="L270" s="155"/>
      <c r="M270" s="155"/>
      <c r="N270" s="155"/>
      <c r="O270" s="155"/>
      <c r="P270" s="155"/>
      <c r="Q270" s="155"/>
      <c r="R270" s="155"/>
      <c r="S270" s="155"/>
      <c r="T270" s="155"/>
      <c r="U270" s="155"/>
      <c r="V270" s="155"/>
      <c r="W270" s="155"/>
      <c r="X270" s="155"/>
      <c r="Y270" s="155"/>
      <c r="Z270" s="155"/>
      <c r="AA270" s="155"/>
      <c r="AB270" s="155"/>
      <c r="AC270" s="155"/>
      <c r="AD270" s="155"/>
      <c r="AE270" s="155"/>
      <c r="AF270" s="155"/>
      <c r="AG270" s="155"/>
      <c r="AH270" s="155"/>
      <c r="AI270" s="155"/>
      <c r="AJ270" s="155"/>
      <c r="AK270" s="155"/>
      <c r="AL270" s="155"/>
      <c r="AM270" s="155"/>
      <c r="AN270" s="155"/>
      <c r="AO270" s="155"/>
      <c r="AP270" s="155"/>
      <c r="AQ270" s="155"/>
      <c r="AR270" s="155"/>
      <c r="AS270" s="155"/>
      <c r="AT270" s="155"/>
      <c r="AU270" s="155"/>
      <c r="AV270" s="155"/>
      <c r="AW270" s="155"/>
      <c r="AX270" s="155"/>
      <c r="AY270" s="155"/>
      <c r="AZ270" s="155"/>
      <c r="BA270" s="155"/>
      <c r="BB270" s="155"/>
      <c r="BC270" s="155"/>
      <c r="BD270" s="155"/>
      <c r="BE270" s="155"/>
      <c r="BF270" s="155"/>
      <c r="BG270" s="155"/>
      <c r="BH270" s="155"/>
      <c r="BI270" s="155"/>
    </row>
    <row r="271" spans="1:61" x14ac:dyDescent="0.2">
      <c r="A271" s="155"/>
      <c r="B271" s="155"/>
      <c r="C271" s="155"/>
      <c r="D271" s="155"/>
      <c r="E271" s="155"/>
      <c r="F271" s="155"/>
      <c r="G271" s="155"/>
      <c r="H271" s="155"/>
      <c r="I271" s="155"/>
      <c r="J271" s="155"/>
      <c r="K271" s="155"/>
      <c r="L271" s="155"/>
      <c r="M271" s="155"/>
      <c r="N271" s="155"/>
      <c r="O271" s="155"/>
      <c r="P271" s="155"/>
      <c r="Q271" s="155"/>
      <c r="R271" s="155"/>
      <c r="S271" s="155"/>
      <c r="T271" s="155"/>
      <c r="U271" s="155"/>
      <c r="V271" s="155"/>
      <c r="W271" s="155"/>
      <c r="X271" s="155"/>
      <c r="Y271" s="155"/>
      <c r="Z271" s="155"/>
      <c r="AA271" s="155"/>
      <c r="AB271" s="155"/>
      <c r="AC271" s="155"/>
      <c r="AD271" s="155"/>
      <c r="AE271" s="155"/>
      <c r="AF271" s="155"/>
      <c r="AG271" s="155"/>
      <c r="AH271" s="155"/>
      <c r="AI271" s="155"/>
      <c r="AJ271" s="155"/>
      <c r="AK271" s="155"/>
      <c r="AL271" s="155"/>
      <c r="AM271" s="155"/>
      <c r="AN271" s="155"/>
      <c r="AO271" s="155"/>
      <c r="AP271" s="155"/>
      <c r="AQ271" s="155"/>
      <c r="AR271" s="155"/>
      <c r="AS271" s="155"/>
      <c r="AT271" s="155"/>
      <c r="AU271" s="155"/>
      <c r="AV271" s="155"/>
      <c r="AW271" s="155"/>
      <c r="AX271" s="155"/>
      <c r="AY271" s="155"/>
      <c r="AZ271" s="155"/>
      <c r="BA271" s="155"/>
      <c r="BB271" s="155"/>
      <c r="BC271" s="155"/>
      <c r="BD271" s="155"/>
      <c r="BE271" s="155"/>
      <c r="BF271" s="155"/>
      <c r="BG271" s="155"/>
      <c r="BH271" s="155"/>
      <c r="BI271" s="155"/>
    </row>
    <row r="272" spans="1:61" x14ac:dyDescent="0.2">
      <c r="A272" s="155"/>
      <c r="B272" s="155"/>
      <c r="C272" s="155"/>
      <c r="D272" s="155"/>
      <c r="E272" s="155"/>
      <c r="F272" s="155"/>
      <c r="G272" s="155"/>
      <c r="H272" s="155"/>
      <c r="I272" s="155"/>
      <c r="J272" s="155"/>
      <c r="K272" s="155"/>
      <c r="L272" s="155"/>
      <c r="M272" s="155"/>
      <c r="N272" s="155"/>
      <c r="O272" s="155"/>
      <c r="P272" s="155"/>
      <c r="Q272" s="155"/>
      <c r="R272" s="155"/>
      <c r="S272" s="155"/>
      <c r="T272" s="155"/>
      <c r="U272" s="155"/>
      <c r="V272" s="155"/>
      <c r="W272" s="155"/>
      <c r="X272" s="155"/>
      <c r="Y272" s="155"/>
      <c r="Z272" s="155"/>
      <c r="AA272" s="155"/>
      <c r="AB272" s="155"/>
      <c r="AC272" s="155"/>
      <c r="AD272" s="155"/>
      <c r="AE272" s="155"/>
      <c r="AF272" s="155"/>
      <c r="AG272" s="155"/>
      <c r="AH272" s="155"/>
      <c r="AI272" s="155"/>
      <c r="AJ272" s="155"/>
      <c r="AK272" s="155"/>
      <c r="AL272" s="155"/>
      <c r="AM272" s="155"/>
      <c r="AN272" s="155"/>
      <c r="AO272" s="155"/>
      <c r="AP272" s="155"/>
      <c r="AQ272" s="155"/>
      <c r="AR272" s="155"/>
      <c r="AS272" s="155"/>
      <c r="AT272" s="155"/>
      <c r="AU272" s="155"/>
      <c r="AV272" s="155"/>
      <c r="AW272" s="155"/>
      <c r="AX272" s="155"/>
      <c r="AY272" s="155"/>
      <c r="AZ272" s="155"/>
      <c r="BA272" s="155"/>
      <c r="BB272" s="155"/>
      <c r="BC272" s="155"/>
      <c r="BD272" s="155"/>
      <c r="BE272" s="155"/>
      <c r="BF272" s="155"/>
      <c r="BG272" s="155"/>
      <c r="BH272" s="155"/>
      <c r="BI272" s="155"/>
    </row>
    <row r="273" spans="1:61" x14ac:dyDescent="0.2">
      <c r="A273" s="155"/>
      <c r="B273" s="155"/>
      <c r="C273" s="155"/>
      <c r="D273" s="155"/>
      <c r="E273" s="155"/>
      <c r="F273" s="155"/>
      <c r="G273" s="155"/>
      <c r="H273" s="155"/>
      <c r="I273" s="155"/>
      <c r="J273" s="155"/>
      <c r="K273" s="155"/>
      <c r="L273" s="155"/>
      <c r="M273" s="155"/>
      <c r="N273" s="155"/>
      <c r="O273" s="155"/>
      <c r="P273" s="155"/>
      <c r="Q273" s="155"/>
      <c r="R273" s="155"/>
      <c r="S273" s="155"/>
      <c r="T273" s="155"/>
      <c r="U273" s="155"/>
      <c r="V273" s="155"/>
      <c r="W273" s="155"/>
      <c r="X273" s="155"/>
      <c r="Y273" s="155"/>
      <c r="Z273" s="155"/>
      <c r="AA273" s="155"/>
      <c r="AB273" s="155"/>
      <c r="AC273" s="155"/>
      <c r="AD273" s="155"/>
      <c r="AE273" s="155"/>
      <c r="AF273" s="155"/>
      <c r="AG273" s="155"/>
      <c r="AH273" s="155"/>
      <c r="AI273" s="155"/>
      <c r="AJ273" s="155"/>
      <c r="AK273" s="155"/>
      <c r="AL273" s="155"/>
      <c r="AM273" s="155"/>
      <c r="AN273" s="155"/>
      <c r="AO273" s="155"/>
      <c r="AP273" s="155"/>
      <c r="AQ273" s="155"/>
      <c r="AR273" s="155"/>
      <c r="AS273" s="155"/>
      <c r="AT273" s="155"/>
      <c r="AU273" s="155"/>
      <c r="AV273" s="155"/>
      <c r="AW273" s="155"/>
      <c r="AX273" s="155"/>
      <c r="AY273" s="155"/>
      <c r="AZ273" s="155"/>
      <c r="BA273" s="155"/>
      <c r="BB273" s="155"/>
      <c r="BC273" s="155"/>
      <c r="BD273" s="155"/>
      <c r="BE273" s="155"/>
      <c r="BF273" s="155"/>
      <c r="BG273" s="155"/>
      <c r="BH273" s="155"/>
      <c r="BI273" s="155"/>
    </row>
    <row r="274" spans="1:61" x14ac:dyDescent="0.2">
      <c r="A274" s="155"/>
      <c r="B274" s="155"/>
      <c r="C274" s="155"/>
      <c r="D274" s="155"/>
      <c r="E274" s="155"/>
      <c r="F274" s="155"/>
      <c r="G274" s="155"/>
      <c r="H274" s="155"/>
      <c r="I274" s="155"/>
      <c r="J274" s="155"/>
      <c r="K274" s="155"/>
      <c r="L274" s="155"/>
      <c r="M274" s="155"/>
      <c r="N274" s="155"/>
      <c r="O274" s="155"/>
      <c r="P274" s="155"/>
      <c r="Q274" s="155"/>
      <c r="R274" s="155"/>
      <c r="S274" s="155"/>
      <c r="T274" s="155"/>
      <c r="U274" s="155"/>
      <c r="V274" s="155"/>
      <c r="W274" s="155"/>
      <c r="X274" s="155"/>
      <c r="Y274" s="155"/>
      <c r="Z274" s="155"/>
      <c r="AA274" s="155"/>
      <c r="AB274" s="155"/>
      <c r="AC274" s="155"/>
      <c r="AD274" s="155"/>
      <c r="AE274" s="155"/>
      <c r="AF274" s="155"/>
      <c r="AG274" s="155"/>
      <c r="AH274" s="155"/>
      <c r="AI274" s="155"/>
      <c r="AJ274" s="155"/>
      <c r="AK274" s="155"/>
      <c r="AL274" s="155"/>
      <c r="AM274" s="155"/>
      <c r="AN274" s="155"/>
      <c r="AO274" s="155"/>
      <c r="AP274" s="155"/>
      <c r="AQ274" s="155"/>
      <c r="AR274" s="155"/>
      <c r="AS274" s="155"/>
      <c r="AT274" s="155"/>
      <c r="AU274" s="155"/>
      <c r="AV274" s="155"/>
      <c r="AW274" s="155"/>
      <c r="AX274" s="155"/>
      <c r="AY274" s="155"/>
      <c r="AZ274" s="155"/>
      <c r="BA274" s="155"/>
      <c r="BB274" s="155"/>
      <c r="BC274" s="155"/>
      <c r="BD274" s="155"/>
      <c r="BE274" s="155"/>
      <c r="BF274" s="155"/>
      <c r="BG274" s="155"/>
      <c r="BH274" s="155"/>
      <c r="BI274" s="155"/>
    </row>
    <row r="275" spans="1:61" x14ac:dyDescent="0.2">
      <c r="A275" s="155"/>
      <c r="B275" s="155"/>
      <c r="C275" s="155"/>
      <c r="D275" s="155"/>
      <c r="E275" s="155"/>
      <c r="F275" s="155"/>
      <c r="G275" s="155"/>
      <c r="H275" s="155"/>
      <c r="I275" s="155"/>
      <c r="J275" s="155"/>
      <c r="K275" s="155"/>
      <c r="L275" s="155"/>
      <c r="M275" s="155"/>
      <c r="N275" s="155"/>
      <c r="O275" s="155"/>
      <c r="P275" s="155"/>
      <c r="Q275" s="155"/>
      <c r="R275" s="155"/>
      <c r="S275" s="155"/>
      <c r="T275" s="155"/>
      <c r="U275" s="155"/>
      <c r="V275" s="155"/>
      <c r="W275" s="155"/>
      <c r="X275" s="155"/>
      <c r="Y275" s="155"/>
      <c r="Z275" s="155"/>
      <c r="AA275" s="155"/>
      <c r="AB275" s="155"/>
      <c r="AC275" s="155"/>
      <c r="AD275" s="155"/>
      <c r="AE275" s="155"/>
      <c r="AF275" s="155"/>
      <c r="AG275" s="155"/>
      <c r="AH275" s="155"/>
      <c r="AI275" s="155"/>
      <c r="AJ275" s="155"/>
      <c r="AK275" s="155"/>
      <c r="AL275" s="155"/>
      <c r="AM275" s="155"/>
      <c r="AN275" s="155"/>
      <c r="AO275" s="155"/>
      <c r="AP275" s="155"/>
      <c r="AQ275" s="155"/>
      <c r="AR275" s="155"/>
      <c r="AS275" s="155"/>
      <c r="AT275" s="155"/>
      <c r="AU275" s="155"/>
      <c r="AV275" s="155"/>
      <c r="AW275" s="155"/>
      <c r="AX275" s="155"/>
      <c r="AY275" s="155"/>
      <c r="AZ275" s="155"/>
      <c r="BA275" s="155"/>
      <c r="BB275" s="155"/>
      <c r="BC275" s="155"/>
      <c r="BD275" s="155"/>
      <c r="BE275" s="155"/>
      <c r="BF275" s="155"/>
      <c r="BG275" s="155"/>
      <c r="BH275" s="155"/>
      <c r="BI275" s="155"/>
    </row>
    <row r="276" spans="1:61" x14ac:dyDescent="0.2">
      <c r="A276" s="155"/>
      <c r="B276" s="155"/>
      <c r="C276" s="155"/>
      <c r="D276" s="155"/>
      <c r="E276" s="155"/>
      <c r="F276" s="155"/>
      <c r="G276" s="155"/>
      <c r="H276" s="155"/>
      <c r="I276" s="155"/>
      <c r="J276" s="155"/>
      <c r="K276" s="155"/>
      <c r="L276" s="155"/>
      <c r="M276" s="155"/>
      <c r="N276" s="155"/>
      <c r="O276" s="155"/>
      <c r="P276" s="155"/>
      <c r="Q276" s="155"/>
      <c r="R276" s="155"/>
      <c r="S276" s="155"/>
      <c r="T276" s="155"/>
      <c r="U276" s="155"/>
      <c r="V276" s="155"/>
      <c r="W276" s="155"/>
      <c r="X276" s="155"/>
      <c r="Y276" s="155"/>
      <c r="Z276" s="155"/>
      <c r="AA276" s="155"/>
      <c r="AB276" s="155"/>
      <c r="AC276" s="155"/>
      <c r="AD276" s="155"/>
      <c r="AE276" s="155"/>
      <c r="AF276" s="155"/>
      <c r="AG276" s="155"/>
      <c r="AH276" s="155"/>
      <c r="AI276" s="155"/>
      <c r="AJ276" s="155"/>
      <c r="AK276" s="155"/>
      <c r="AL276" s="155"/>
      <c r="AM276" s="155"/>
      <c r="AN276" s="155"/>
      <c r="AO276" s="155"/>
      <c r="AP276" s="155"/>
      <c r="AQ276" s="155"/>
      <c r="AR276" s="155"/>
      <c r="AS276" s="155"/>
      <c r="AT276" s="155"/>
      <c r="AU276" s="155"/>
      <c r="AV276" s="155"/>
      <c r="AW276" s="155"/>
      <c r="AX276" s="155"/>
      <c r="AY276" s="155"/>
      <c r="AZ276" s="155"/>
      <c r="BA276" s="155"/>
      <c r="BB276" s="155"/>
      <c r="BC276" s="155"/>
      <c r="BD276" s="155"/>
      <c r="BE276" s="155"/>
      <c r="BF276" s="155"/>
      <c r="BG276" s="155"/>
      <c r="BH276" s="155"/>
      <c r="BI276" s="155"/>
    </row>
    <row r="277" spans="1:61" x14ac:dyDescent="0.2">
      <c r="A277" s="155"/>
      <c r="B277" s="155"/>
      <c r="C277" s="155"/>
      <c r="D277" s="155"/>
      <c r="E277" s="155"/>
      <c r="F277" s="155"/>
      <c r="G277" s="155"/>
      <c r="H277" s="155"/>
      <c r="I277" s="155"/>
      <c r="J277" s="155"/>
      <c r="K277" s="155"/>
      <c r="L277" s="155"/>
      <c r="M277" s="155"/>
      <c r="N277" s="155"/>
      <c r="O277" s="155"/>
      <c r="P277" s="155"/>
      <c r="Q277" s="155"/>
      <c r="R277" s="155"/>
      <c r="S277" s="155"/>
      <c r="T277" s="155"/>
      <c r="U277" s="155"/>
      <c r="V277" s="155"/>
      <c r="W277" s="155"/>
      <c r="X277" s="155"/>
      <c r="Y277" s="155"/>
      <c r="Z277" s="155"/>
      <c r="AA277" s="155"/>
      <c r="AB277" s="155"/>
      <c r="AC277" s="155"/>
      <c r="AD277" s="155"/>
      <c r="AE277" s="155"/>
      <c r="AF277" s="155"/>
      <c r="AG277" s="155"/>
      <c r="AH277" s="155"/>
      <c r="AI277" s="155"/>
      <c r="AJ277" s="155"/>
      <c r="AK277" s="155"/>
      <c r="AL277" s="155"/>
      <c r="AM277" s="155"/>
      <c r="AN277" s="155"/>
      <c r="AO277" s="155"/>
      <c r="AP277" s="155"/>
      <c r="AQ277" s="155"/>
      <c r="AR277" s="155"/>
      <c r="AS277" s="155"/>
      <c r="AT277" s="155"/>
      <c r="AU277" s="155"/>
      <c r="AV277" s="155"/>
      <c r="AW277" s="155"/>
      <c r="AX277" s="155"/>
      <c r="AY277" s="155"/>
      <c r="AZ277" s="155"/>
      <c r="BA277" s="155"/>
      <c r="BB277" s="155"/>
      <c r="BC277" s="155"/>
      <c r="BD277" s="155"/>
      <c r="BE277" s="155"/>
      <c r="BF277" s="155"/>
      <c r="BG277" s="155"/>
      <c r="BH277" s="155"/>
      <c r="BI277" s="155"/>
    </row>
    <row r="278" spans="1:61" x14ac:dyDescent="0.2">
      <c r="A278" s="155"/>
      <c r="B278" s="155"/>
      <c r="C278" s="155"/>
      <c r="D278" s="155"/>
      <c r="E278" s="155"/>
      <c r="F278" s="155"/>
      <c r="G278" s="155"/>
      <c r="H278" s="155"/>
      <c r="I278" s="155"/>
      <c r="J278" s="155"/>
      <c r="K278" s="155"/>
      <c r="L278" s="155"/>
      <c r="M278" s="155"/>
      <c r="N278" s="155"/>
      <c r="O278" s="155"/>
      <c r="P278" s="155"/>
      <c r="Q278" s="155"/>
      <c r="R278" s="155"/>
      <c r="S278" s="155"/>
      <c r="T278" s="155"/>
      <c r="U278" s="155"/>
      <c r="V278" s="155"/>
      <c r="W278" s="155"/>
      <c r="X278" s="155"/>
      <c r="Y278" s="155"/>
      <c r="Z278" s="155"/>
      <c r="AA278" s="155"/>
      <c r="AB278" s="155"/>
      <c r="AC278" s="155"/>
      <c r="AD278" s="155"/>
      <c r="AE278" s="155"/>
      <c r="AF278" s="155"/>
      <c r="AG278" s="155"/>
      <c r="AH278" s="155"/>
      <c r="AI278" s="155"/>
      <c r="AJ278" s="155"/>
      <c r="AK278" s="155"/>
      <c r="AL278" s="155"/>
      <c r="AM278" s="155"/>
      <c r="AN278" s="155"/>
      <c r="AO278" s="155"/>
      <c r="AP278" s="155"/>
      <c r="AQ278" s="155"/>
      <c r="AR278" s="155"/>
      <c r="AS278" s="155"/>
      <c r="AT278" s="155"/>
      <c r="AU278" s="155"/>
      <c r="AV278" s="155"/>
      <c r="AW278" s="155"/>
      <c r="AX278" s="155"/>
      <c r="AY278" s="155"/>
      <c r="AZ278" s="155"/>
      <c r="BA278" s="155"/>
      <c r="BB278" s="155"/>
      <c r="BC278" s="155"/>
      <c r="BD278" s="155"/>
      <c r="BE278" s="155"/>
      <c r="BF278" s="155"/>
      <c r="BG278" s="155"/>
      <c r="BH278" s="155"/>
      <c r="BI278" s="155"/>
    </row>
    <row r="279" spans="1:61" x14ac:dyDescent="0.2">
      <c r="A279" s="155"/>
      <c r="B279" s="155"/>
      <c r="C279" s="155"/>
      <c r="D279" s="155"/>
      <c r="E279" s="155"/>
      <c r="F279" s="155"/>
      <c r="G279" s="155"/>
      <c r="H279" s="155"/>
      <c r="I279" s="155"/>
      <c r="J279" s="155"/>
      <c r="K279" s="155"/>
      <c r="L279" s="155"/>
      <c r="M279" s="155"/>
      <c r="N279" s="155"/>
      <c r="O279" s="155"/>
      <c r="P279" s="155"/>
      <c r="Q279" s="155"/>
      <c r="R279" s="155"/>
      <c r="S279" s="155"/>
      <c r="T279" s="155"/>
      <c r="U279" s="155"/>
      <c r="V279" s="155"/>
      <c r="W279" s="155"/>
      <c r="X279" s="155"/>
      <c r="Y279" s="155"/>
      <c r="Z279" s="155"/>
      <c r="AA279" s="155"/>
      <c r="AB279" s="155"/>
      <c r="AC279" s="155"/>
      <c r="AD279" s="155"/>
      <c r="AE279" s="155"/>
      <c r="AF279" s="155"/>
      <c r="AG279" s="155"/>
      <c r="AH279" s="155"/>
      <c r="AI279" s="155"/>
      <c r="AJ279" s="155"/>
      <c r="AK279" s="155"/>
      <c r="AL279" s="155"/>
      <c r="AM279" s="155"/>
      <c r="AN279" s="155"/>
      <c r="AO279" s="155"/>
      <c r="AP279" s="155"/>
      <c r="AQ279" s="155"/>
      <c r="AR279" s="155"/>
      <c r="AS279" s="155"/>
      <c r="AT279" s="155"/>
      <c r="AU279" s="155"/>
      <c r="AV279" s="155"/>
      <c r="AW279" s="155"/>
      <c r="AX279" s="155"/>
      <c r="AY279" s="155"/>
      <c r="AZ279" s="155"/>
      <c r="BA279" s="155"/>
      <c r="BB279" s="155"/>
      <c r="BC279" s="155"/>
      <c r="BD279" s="155"/>
      <c r="BE279" s="155"/>
      <c r="BF279" s="155"/>
      <c r="BG279" s="155"/>
      <c r="BH279" s="155"/>
      <c r="BI279" s="155"/>
    </row>
    <row r="280" spans="1:61" x14ac:dyDescent="0.2">
      <c r="A280" s="155"/>
      <c r="B280" s="155"/>
      <c r="C280" s="155"/>
      <c r="D280" s="155"/>
      <c r="E280" s="155"/>
      <c r="F280" s="155"/>
      <c r="G280" s="155"/>
      <c r="H280" s="155"/>
      <c r="I280" s="155"/>
      <c r="J280" s="155"/>
      <c r="K280" s="155"/>
      <c r="L280" s="155"/>
      <c r="M280" s="155"/>
      <c r="N280" s="155"/>
      <c r="O280" s="155"/>
      <c r="P280" s="155"/>
      <c r="Q280" s="155"/>
      <c r="R280" s="155"/>
      <c r="S280" s="155"/>
      <c r="T280" s="155"/>
      <c r="U280" s="155"/>
      <c r="V280" s="155"/>
      <c r="W280" s="155"/>
      <c r="X280" s="155"/>
      <c r="Y280" s="155"/>
      <c r="Z280" s="155"/>
      <c r="AA280" s="155"/>
      <c r="AB280" s="155"/>
      <c r="AC280" s="155"/>
      <c r="AD280" s="155"/>
      <c r="AE280" s="155"/>
      <c r="AF280" s="155"/>
      <c r="AG280" s="155"/>
      <c r="AH280" s="155"/>
      <c r="AI280" s="155"/>
      <c r="AJ280" s="155"/>
      <c r="AK280" s="155"/>
      <c r="AL280" s="155"/>
      <c r="AM280" s="155"/>
      <c r="AN280" s="155"/>
      <c r="AO280" s="155"/>
      <c r="AP280" s="155"/>
      <c r="AQ280" s="155"/>
      <c r="AR280" s="155"/>
      <c r="AS280" s="155"/>
      <c r="AT280" s="155"/>
      <c r="AU280" s="155"/>
      <c r="AV280" s="155"/>
      <c r="AW280" s="155"/>
      <c r="AX280" s="155"/>
      <c r="AY280" s="155"/>
      <c r="AZ280" s="155"/>
      <c r="BA280" s="155"/>
      <c r="BB280" s="155"/>
      <c r="BC280" s="155"/>
      <c r="BD280" s="155"/>
      <c r="BE280" s="155"/>
      <c r="BF280" s="155"/>
      <c r="BG280" s="155"/>
      <c r="BH280" s="155"/>
      <c r="BI280" s="155"/>
    </row>
    <row r="281" spans="1:61" x14ac:dyDescent="0.2">
      <c r="A281" s="155"/>
      <c r="B281" s="155"/>
      <c r="C281" s="155"/>
      <c r="D281" s="155"/>
      <c r="E281" s="155"/>
      <c r="F281" s="155"/>
      <c r="G281" s="155"/>
      <c r="H281" s="155"/>
      <c r="I281" s="155"/>
      <c r="J281" s="155"/>
      <c r="K281" s="155"/>
      <c r="L281" s="155"/>
      <c r="M281" s="155"/>
      <c r="N281" s="155"/>
      <c r="O281" s="155"/>
      <c r="P281" s="155"/>
      <c r="Q281" s="155"/>
      <c r="R281" s="155"/>
      <c r="S281" s="155"/>
      <c r="T281" s="155"/>
      <c r="U281" s="155"/>
      <c r="V281" s="155"/>
      <c r="W281" s="155"/>
      <c r="X281" s="155"/>
      <c r="Y281" s="155"/>
      <c r="Z281" s="155"/>
      <c r="AA281" s="155"/>
      <c r="AB281" s="155"/>
      <c r="AC281" s="155"/>
      <c r="AD281" s="155"/>
      <c r="AE281" s="155"/>
      <c r="AF281" s="155"/>
      <c r="AG281" s="155"/>
      <c r="AH281" s="155"/>
      <c r="AI281" s="155"/>
      <c r="AJ281" s="155"/>
      <c r="AK281" s="155"/>
      <c r="AL281" s="155"/>
      <c r="AM281" s="155"/>
      <c r="AN281" s="155"/>
      <c r="AO281" s="155"/>
      <c r="AP281" s="155"/>
      <c r="AQ281" s="155"/>
      <c r="AR281" s="155"/>
      <c r="AS281" s="155"/>
      <c r="AT281" s="155"/>
      <c r="AU281" s="155"/>
      <c r="AV281" s="155"/>
      <c r="AW281" s="155"/>
      <c r="AX281" s="155"/>
      <c r="AY281" s="155"/>
      <c r="AZ281" s="155"/>
      <c r="BA281" s="155"/>
      <c r="BB281" s="155"/>
      <c r="BC281" s="155"/>
      <c r="BD281" s="155"/>
      <c r="BE281" s="155"/>
      <c r="BF281" s="155"/>
      <c r="BG281" s="155"/>
      <c r="BH281" s="155"/>
      <c r="BI281" s="155"/>
    </row>
    <row r="282" spans="1:61" x14ac:dyDescent="0.2">
      <c r="A282" s="155"/>
      <c r="B282" s="155"/>
      <c r="C282" s="155"/>
      <c r="D282" s="155"/>
      <c r="E282" s="155"/>
      <c r="F282" s="155"/>
      <c r="G282" s="155"/>
      <c r="H282" s="155"/>
      <c r="I282" s="155"/>
      <c r="J282" s="155"/>
      <c r="K282" s="155"/>
      <c r="L282" s="155"/>
      <c r="M282" s="155"/>
      <c r="N282" s="155"/>
      <c r="O282" s="155"/>
      <c r="P282" s="155"/>
      <c r="Q282" s="155"/>
      <c r="R282" s="155"/>
      <c r="S282" s="155"/>
      <c r="T282" s="155"/>
      <c r="U282" s="155"/>
      <c r="V282" s="155"/>
      <c r="W282" s="155"/>
      <c r="X282" s="155"/>
      <c r="Y282" s="155"/>
      <c r="Z282" s="155"/>
      <c r="AA282" s="155"/>
      <c r="AB282" s="155"/>
      <c r="AC282" s="155"/>
      <c r="AD282" s="155"/>
      <c r="AE282" s="155"/>
      <c r="AF282" s="155"/>
      <c r="AG282" s="155"/>
      <c r="AH282" s="155"/>
      <c r="AI282" s="155"/>
      <c r="AJ282" s="155"/>
      <c r="AK282" s="155"/>
      <c r="AL282" s="155"/>
      <c r="AM282" s="155"/>
      <c r="AN282" s="155"/>
      <c r="AO282" s="155"/>
      <c r="AP282" s="155"/>
      <c r="AQ282" s="155"/>
      <c r="AR282" s="155"/>
      <c r="AS282" s="155"/>
      <c r="AT282" s="155"/>
      <c r="AU282" s="155"/>
      <c r="AV282" s="155"/>
      <c r="AW282" s="155"/>
      <c r="AX282" s="155"/>
      <c r="AY282" s="155"/>
      <c r="AZ282" s="155"/>
      <c r="BA282" s="155"/>
      <c r="BB282" s="155"/>
      <c r="BC282" s="155"/>
      <c r="BD282" s="155"/>
      <c r="BE282" s="155"/>
      <c r="BF282" s="155"/>
      <c r="BG282" s="155"/>
      <c r="BH282" s="155"/>
      <c r="BI282" s="155"/>
    </row>
    <row r="283" spans="1:61" x14ac:dyDescent="0.2">
      <c r="A283" s="155"/>
      <c r="B283" s="155"/>
      <c r="C283" s="155"/>
      <c r="D283" s="155"/>
      <c r="E283" s="155"/>
      <c r="F283" s="155"/>
      <c r="G283" s="155"/>
      <c r="H283" s="155"/>
      <c r="I283" s="155"/>
      <c r="J283" s="155"/>
      <c r="K283" s="155"/>
      <c r="L283" s="155"/>
      <c r="M283" s="155"/>
      <c r="N283" s="155"/>
      <c r="O283" s="155"/>
      <c r="P283" s="155"/>
      <c r="Q283" s="155"/>
      <c r="R283" s="155"/>
      <c r="S283" s="155"/>
      <c r="T283" s="155"/>
      <c r="U283" s="155"/>
      <c r="V283" s="155"/>
      <c r="W283" s="155"/>
      <c r="X283" s="155"/>
      <c r="Y283" s="155"/>
      <c r="Z283" s="155"/>
      <c r="AA283" s="155"/>
      <c r="AB283" s="155"/>
      <c r="AC283" s="155"/>
      <c r="AD283" s="155"/>
      <c r="AE283" s="155"/>
      <c r="AF283" s="155"/>
      <c r="AG283" s="155"/>
      <c r="AH283" s="155"/>
      <c r="AI283" s="155"/>
      <c r="AJ283" s="155"/>
      <c r="AK283" s="155"/>
      <c r="AL283" s="155"/>
      <c r="AM283" s="155"/>
      <c r="AN283" s="155"/>
      <c r="AO283" s="155"/>
      <c r="AP283" s="155"/>
      <c r="AQ283" s="155"/>
      <c r="AR283" s="155"/>
      <c r="AS283" s="155"/>
      <c r="AT283" s="155"/>
      <c r="AU283" s="155"/>
      <c r="AV283" s="155"/>
      <c r="AW283" s="155"/>
      <c r="AX283" s="155"/>
      <c r="AY283" s="155"/>
      <c r="AZ283" s="155"/>
      <c r="BA283" s="155"/>
      <c r="BB283" s="155"/>
      <c r="BC283" s="155"/>
      <c r="BD283" s="155"/>
      <c r="BE283" s="155"/>
      <c r="BF283" s="155"/>
      <c r="BG283" s="155"/>
      <c r="BH283" s="155"/>
      <c r="BI283" s="155"/>
    </row>
    <row r="284" spans="1:61" x14ac:dyDescent="0.2">
      <c r="A284" s="155"/>
      <c r="B284" s="155"/>
      <c r="C284" s="155"/>
      <c r="D284" s="155"/>
      <c r="E284" s="155"/>
      <c r="F284" s="155"/>
      <c r="G284" s="155"/>
      <c r="H284" s="155"/>
      <c r="I284" s="155"/>
      <c r="J284" s="155"/>
      <c r="K284" s="155"/>
      <c r="L284" s="155"/>
      <c r="M284" s="155"/>
      <c r="N284" s="155"/>
      <c r="O284" s="155"/>
      <c r="P284" s="155"/>
      <c r="Q284" s="155"/>
      <c r="R284" s="155"/>
      <c r="S284" s="155"/>
      <c r="T284" s="155"/>
      <c r="U284" s="155"/>
      <c r="V284" s="155"/>
      <c r="W284" s="155"/>
      <c r="X284" s="155"/>
      <c r="Y284" s="155"/>
      <c r="Z284" s="155"/>
      <c r="AA284" s="155"/>
      <c r="AB284" s="155"/>
      <c r="AC284" s="155"/>
      <c r="AD284" s="155"/>
      <c r="AE284" s="155"/>
      <c r="AF284" s="155"/>
      <c r="AG284" s="155"/>
      <c r="AH284" s="155"/>
      <c r="AI284" s="155"/>
      <c r="AJ284" s="155"/>
      <c r="AK284" s="155"/>
      <c r="AL284" s="155"/>
      <c r="AM284" s="155"/>
      <c r="AN284" s="155"/>
      <c r="AO284" s="155"/>
      <c r="AP284" s="155"/>
      <c r="AQ284" s="155"/>
      <c r="AR284" s="155"/>
      <c r="AS284" s="155"/>
      <c r="AT284" s="155"/>
      <c r="AU284" s="155"/>
      <c r="AV284" s="155"/>
      <c r="AW284" s="155"/>
      <c r="AX284" s="155"/>
      <c r="AY284" s="155"/>
      <c r="AZ284" s="155"/>
      <c r="BA284" s="155"/>
      <c r="BB284" s="155"/>
      <c r="BC284" s="155"/>
      <c r="BD284" s="155"/>
      <c r="BE284" s="155"/>
      <c r="BF284" s="155"/>
      <c r="BG284" s="155"/>
      <c r="BH284" s="155"/>
      <c r="BI284" s="155"/>
    </row>
    <row r="285" spans="1:61" x14ac:dyDescent="0.2">
      <c r="A285" s="155"/>
      <c r="B285" s="155"/>
      <c r="C285" s="155"/>
      <c r="D285" s="155"/>
      <c r="E285" s="155"/>
      <c r="F285" s="155"/>
      <c r="G285" s="155"/>
      <c r="H285" s="155"/>
      <c r="I285" s="155"/>
      <c r="J285" s="155"/>
      <c r="K285" s="155"/>
      <c r="L285" s="155"/>
      <c r="M285" s="155"/>
      <c r="N285" s="155"/>
      <c r="O285" s="155"/>
      <c r="P285" s="155"/>
      <c r="Q285" s="155"/>
      <c r="R285" s="155"/>
      <c r="S285" s="155"/>
      <c r="T285" s="155"/>
      <c r="U285" s="155"/>
      <c r="V285" s="155"/>
      <c r="W285" s="155"/>
      <c r="X285" s="155"/>
      <c r="Y285" s="155"/>
      <c r="Z285" s="155"/>
      <c r="AA285" s="155"/>
      <c r="AB285" s="155"/>
      <c r="AC285" s="155"/>
      <c r="AD285" s="155"/>
      <c r="AE285" s="155"/>
      <c r="AF285" s="155"/>
      <c r="AG285" s="155"/>
      <c r="AH285" s="155"/>
      <c r="AI285" s="155"/>
      <c r="AJ285" s="155"/>
      <c r="AK285" s="155"/>
      <c r="AL285" s="155"/>
      <c r="AM285" s="155"/>
      <c r="AN285" s="155"/>
      <c r="AO285" s="155"/>
      <c r="AP285" s="155"/>
      <c r="AQ285" s="155"/>
      <c r="AR285" s="155"/>
      <c r="AS285" s="155"/>
      <c r="AT285" s="155"/>
      <c r="AU285" s="155"/>
      <c r="AV285" s="155"/>
      <c r="AW285" s="155"/>
      <c r="AX285" s="155"/>
      <c r="AY285" s="155"/>
      <c r="AZ285" s="155"/>
      <c r="BA285" s="155"/>
      <c r="BB285" s="155"/>
      <c r="BC285" s="155"/>
      <c r="BD285" s="155"/>
      <c r="BE285" s="155"/>
      <c r="BF285" s="155"/>
      <c r="BG285" s="155"/>
      <c r="BH285" s="155"/>
      <c r="BI285" s="155"/>
    </row>
    <row r="286" spans="1:61" x14ac:dyDescent="0.2">
      <c r="A286" s="155"/>
      <c r="B286" s="155"/>
      <c r="C286" s="155"/>
      <c r="D286" s="155"/>
      <c r="E286" s="155"/>
      <c r="F286" s="155"/>
      <c r="G286" s="155"/>
      <c r="H286" s="155"/>
      <c r="I286" s="155"/>
      <c r="J286" s="155"/>
      <c r="K286" s="155"/>
      <c r="L286" s="155"/>
      <c r="M286" s="155"/>
      <c r="N286" s="155"/>
      <c r="O286" s="155"/>
      <c r="P286" s="155"/>
      <c r="Q286" s="155"/>
      <c r="R286" s="155"/>
      <c r="S286" s="155"/>
      <c r="T286" s="155"/>
      <c r="U286" s="155"/>
      <c r="V286" s="155"/>
      <c r="W286" s="155"/>
      <c r="X286" s="155"/>
      <c r="Y286" s="155"/>
      <c r="Z286" s="155"/>
      <c r="AA286" s="155"/>
      <c r="AB286" s="155"/>
      <c r="AC286" s="155"/>
      <c r="AD286" s="155"/>
      <c r="AE286" s="155"/>
      <c r="AF286" s="155"/>
      <c r="AG286" s="155"/>
      <c r="AH286" s="155"/>
      <c r="AI286" s="155"/>
      <c r="AJ286" s="155"/>
      <c r="AK286" s="155"/>
      <c r="AL286" s="155"/>
      <c r="AM286" s="155"/>
      <c r="AN286" s="155"/>
      <c r="AO286" s="155"/>
      <c r="AP286" s="155"/>
      <c r="AQ286" s="155"/>
      <c r="AR286" s="155"/>
      <c r="AS286" s="155"/>
      <c r="AT286" s="155"/>
      <c r="AU286" s="155"/>
      <c r="AV286" s="155"/>
      <c r="AW286" s="155"/>
      <c r="AX286" s="155"/>
      <c r="AY286" s="155"/>
      <c r="AZ286" s="155"/>
      <c r="BA286" s="155"/>
      <c r="BB286" s="155"/>
      <c r="BC286" s="155"/>
      <c r="BD286" s="155"/>
      <c r="BE286" s="155"/>
      <c r="BF286" s="155"/>
      <c r="BG286" s="155"/>
      <c r="BH286" s="155"/>
      <c r="BI286" s="155"/>
    </row>
    <row r="287" spans="1:61" x14ac:dyDescent="0.2">
      <c r="A287" s="155"/>
      <c r="B287" s="155"/>
      <c r="C287" s="155"/>
      <c r="D287" s="155"/>
      <c r="E287" s="155"/>
      <c r="F287" s="155"/>
      <c r="G287" s="155"/>
      <c r="H287" s="155"/>
      <c r="I287" s="155"/>
      <c r="J287" s="155"/>
      <c r="K287" s="155"/>
      <c r="L287" s="155"/>
      <c r="M287" s="155"/>
      <c r="N287" s="155"/>
      <c r="O287" s="155"/>
      <c r="P287" s="155"/>
      <c r="Q287" s="155"/>
      <c r="R287" s="155"/>
      <c r="S287" s="155"/>
      <c r="T287" s="155"/>
      <c r="U287" s="155"/>
      <c r="V287" s="155"/>
      <c r="W287" s="155"/>
      <c r="X287" s="155"/>
      <c r="Y287" s="155"/>
      <c r="Z287" s="155"/>
      <c r="AA287" s="155"/>
      <c r="AB287" s="155"/>
      <c r="AC287" s="155"/>
      <c r="AD287" s="155"/>
      <c r="AE287" s="155"/>
      <c r="AF287" s="155"/>
      <c r="AG287" s="155"/>
      <c r="AH287" s="155"/>
      <c r="AI287" s="155"/>
      <c r="AJ287" s="155"/>
      <c r="AK287" s="155"/>
      <c r="AL287" s="155"/>
      <c r="AM287" s="155"/>
      <c r="AN287" s="155"/>
      <c r="AO287" s="155"/>
      <c r="AP287" s="155"/>
      <c r="AQ287" s="155"/>
      <c r="AR287" s="155"/>
      <c r="AS287" s="155"/>
      <c r="AT287" s="155"/>
      <c r="AU287" s="155"/>
      <c r="AV287" s="155"/>
      <c r="AW287" s="155"/>
      <c r="AX287" s="155"/>
      <c r="AY287" s="155"/>
      <c r="AZ287" s="155"/>
      <c r="BA287" s="155"/>
      <c r="BB287" s="155"/>
      <c r="BC287" s="155"/>
      <c r="BD287" s="155"/>
      <c r="BE287" s="155"/>
      <c r="BF287" s="155"/>
      <c r="BG287" s="155"/>
      <c r="BH287" s="155"/>
      <c r="BI287" s="155"/>
    </row>
    <row r="288" spans="1:61" x14ac:dyDescent="0.2">
      <c r="A288" s="155"/>
      <c r="B288" s="155"/>
      <c r="C288" s="155"/>
      <c r="D288" s="155"/>
      <c r="E288" s="155"/>
      <c r="F288" s="155"/>
      <c r="G288" s="155"/>
      <c r="H288" s="155"/>
      <c r="I288" s="155"/>
      <c r="J288" s="155"/>
      <c r="K288" s="155"/>
      <c r="L288" s="155"/>
      <c r="M288" s="155"/>
      <c r="N288" s="155"/>
      <c r="O288" s="155"/>
      <c r="P288" s="155"/>
      <c r="Q288" s="155"/>
      <c r="R288" s="155"/>
      <c r="S288" s="155"/>
      <c r="T288" s="155"/>
      <c r="U288" s="155"/>
      <c r="V288" s="155"/>
      <c r="W288" s="155"/>
      <c r="X288" s="155"/>
      <c r="Y288" s="155"/>
      <c r="Z288" s="155"/>
      <c r="AA288" s="155"/>
      <c r="AB288" s="155"/>
      <c r="AC288" s="155"/>
      <c r="AD288" s="155"/>
      <c r="AE288" s="155"/>
      <c r="AF288" s="155"/>
      <c r="AG288" s="155"/>
      <c r="AH288" s="155"/>
      <c r="AI288" s="155"/>
      <c r="AJ288" s="155"/>
      <c r="AK288" s="155"/>
      <c r="AL288" s="155"/>
      <c r="AM288" s="155"/>
      <c r="AN288" s="155"/>
      <c r="AO288" s="155"/>
      <c r="AP288" s="155"/>
      <c r="AQ288" s="155"/>
      <c r="AR288" s="155"/>
      <c r="AS288" s="155"/>
      <c r="AT288" s="155"/>
      <c r="AU288" s="155"/>
      <c r="AV288" s="155"/>
      <c r="AW288" s="155"/>
      <c r="AX288" s="155"/>
      <c r="AY288" s="155"/>
      <c r="AZ288" s="155"/>
      <c r="BA288" s="155"/>
      <c r="BB288" s="155"/>
      <c r="BC288" s="155"/>
      <c r="BD288" s="155"/>
      <c r="BE288" s="155"/>
      <c r="BF288" s="155"/>
      <c r="BG288" s="155"/>
      <c r="BH288" s="155"/>
      <c r="BI288" s="155"/>
    </row>
    <row r="289" spans="1:61" x14ac:dyDescent="0.2">
      <c r="A289" s="155"/>
      <c r="B289" s="155"/>
      <c r="C289" s="155"/>
      <c r="D289" s="155"/>
      <c r="E289" s="155"/>
      <c r="F289" s="155"/>
      <c r="G289" s="155"/>
      <c r="H289" s="155"/>
      <c r="I289" s="155"/>
      <c r="J289" s="155"/>
      <c r="K289" s="155"/>
      <c r="L289" s="155"/>
      <c r="M289" s="155"/>
      <c r="N289" s="155"/>
      <c r="O289" s="155"/>
      <c r="P289" s="155"/>
      <c r="Q289" s="155"/>
      <c r="R289" s="155"/>
      <c r="S289" s="155"/>
      <c r="T289" s="155"/>
      <c r="U289" s="155"/>
      <c r="V289" s="155"/>
      <c r="W289" s="155"/>
      <c r="X289" s="155"/>
      <c r="Y289" s="155"/>
      <c r="Z289" s="155"/>
      <c r="AA289" s="155"/>
      <c r="AB289" s="155"/>
      <c r="AC289" s="155"/>
      <c r="AD289" s="155"/>
      <c r="AE289" s="155"/>
      <c r="AF289" s="155"/>
      <c r="AG289" s="155"/>
      <c r="AH289" s="155"/>
      <c r="AI289" s="155"/>
      <c r="AJ289" s="155"/>
      <c r="AK289" s="155"/>
      <c r="AL289" s="155"/>
      <c r="AM289" s="155"/>
      <c r="AN289" s="155"/>
      <c r="AO289" s="155"/>
      <c r="AP289" s="155"/>
      <c r="AQ289" s="155"/>
      <c r="AR289" s="155"/>
      <c r="AS289" s="155"/>
      <c r="AT289" s="155"/>
      <c r="AU289" s="155"/>
      <c r="AV289" s="155"/>
      <c r="AW289" s="155"/>
      <c r="AX289" s="155"/>
      <c r="AY289" s="155"/>
      <c r="AZ289" s="155"/>
      <c r="BA289" s="155"/>
      <c r="BB289" s="155"/>
      <c r="BC289" s="155"/>
      <c r="BD289" s="155"/>
      <c r="BE289" s="155"/>
      <c r="BF289" s="155"/>
      <c r="BG289" s="155"/>
      <c r="BH289" s="155"/>
      <c r="BI289" s="155"/>
    </row>
    <row r="290" spans="1:61" x14ac:dyDescent="0.2">
      <c r="A290" s="155"/>
      <c r="B290" s="155"/>
      <c r="C290" s="155"/>
      <c r="D290" s="155"/>
      <c r="E290" s="155"/>
      <c r="F290" s="155"/>
      <c r="G290" s="155"/>
      <c r="H290" s="155"/>
      <c r="I290" s="155"/>
      <c r="J290" s="155"/>
      <c r="K290" s="155"/>
      <c r="L290" s="155"/>
      <c r="M290" s="155"/>
      <c r="N290" s="155"/>
      <c r="O290" s="155"/>
      <c r="P290" s="155"/>
      <c r="Q290" s="155"/>
      <c r="R290" s="155"/>
      <c r="S290" s="155"/>
      <c r="T290" s="155"/>
      <c r="U290" s="155"/>
      <c r="V290" s="155"/>
      <c r="W290" s="155"/>
      <c r="X290" s="155"/>
      <c r="Y290" s="155"/>
      <c r="Z290" s="155"/>
      <c r="AA290" s="155"/>
      <c r="AB290" s="155"/>
      <c r="AC290" s="155"/>
      <c r="AD290" s="155"/>
      <c r="AE290" s="155"/>
      <c r="AF290" s="155"/>
      <c r="AG290" s="155"/>
      <c r="AH290" s="155"/>
      <c r="AI290" s="155"/>
      <c r="AJ290" s="155"/>
      <c r="AK290" s="155"/>
      <c r="AL290" s="155"/>
      <c r="AM290" s="155"/>
      <c r="AN290" s="155"/>
      <c r="AO290" s="155"/>
      <c r="AP290" s="155"/>
      <c r="AQ290" s="155"/>
      <c r="AR290" s="155"/>
      <c r="AS290" s="155"/>
      <c r="AT290" s="155"/>
      <c r="AU290" s="155"/>
      <c r="AV290" s="155"/>
      <c r="AW290" s="155"/>
      <c r="AX290" s="155"/>
      <c r="AY290" s="155"/>
      <c r="AZ290" s="155"/>
      <c r="BA290" s="155"/>
      <c r="BB290" s="155"/>
      <c r="BC290" s="155"/>
      <c r="BD290" s="155"/>
      <c r="BE290" s="155"/>
      <c r="BF290" s="155"/>
      <c r="BG290" s="155"/>
      <c r="BH290" s="155"/>
      <c r="BI290" s="155"/>
    </row>
    <row r="291" spans="1:61" x14ac:dyDescent="0.2">
      <c r="A291" s="155"/>
      <c r="B291" s="155"/>
      <c r="C291" s="155"/>
      <c r="D291" s="155"/>
      <c r="E291" s="155"/>
      <c r="F291" s="155"/>
      <c r="G291" s="155"/>
      <c r="H291" s="155"/>
      <c r="I291" s="155"/>
      <c r="J291" s="155"/>
      <c r="K291" s="155"/>
      <c r="L291" s="155"/>
      <c r="M291" s="155"/>
      <c r="N291" s="155"/>
      <c r="O291" s="155"/>
      <c r="P291" s="155"/>
      <c r="Q291" s="155"/>
      <c r="R291" s="155"/>
      <c r="S291" s="155"/>
      <c r="T291" s="155"/>
      <c r="U291" s="155"/>
      <c r="V291" s="155"/>
      <c r="W291" s="155"/>
      <c r="X291" s="155"/>
      <c r="Y291" s="155"/>
      <c r="Z291" s="155"/>
      <c r="AA291" s="155"/>
      <c r="AB291" s="155"/>
      <c r="AC291" s="155"/>
      <c r="AD291" s="155"/>
      <c r="AE291" s="155"/>
      <c r="AF291" s="155"/>
      <c r="AG291" s="155"/>
      <c r="AH291" s="155"/>
      <c r="AI291" s="155"/>
      <c r="AJ291" s="155"/>
      <c r="AK291" s="155"/>
      <c r="AL291" s="155"/>
      <c r="AM291" s="155"/>
      <c r="AN291" s="155"/>
      <c r="AO291" s="155"/>
      <c r="AP291" s="155"/>
      <c r="AQ291" s="155"/>
      <c r="AR291" s="155"/>
      <c r="AS291" s="155"/>
      <c r="AT291" s="155"/>
      <c r="AU291" s="155"/>
      <c r="AV291" s="155"/>
      <c r="AW291" s="155"/>
      <c r="AX291" s="155"/>
      <c r="AY291" s="155"/>
      <c r="AZ291" s="155"/>
      <c r="BA291" s="155"/>
      <c r="BB291" s="155"/>
      <c r="BC291" s="155"/>
      <c r="BD291" s="155"/>
      <c r="BE291" s="155"/>
      <c r="BF291" s="155"/>
      <c r="BG291" s="155"/>
      <c r="BH291" s="155"/>
      <c r="BI291" s="155"/>
    </row>
    <row r="292" spans="1:61" x14ac:dyDescent="0.2">
      <c r="A292" s="155"/>
      <c r="B292" s="155"/>
      <c r="C292" s="155"/>
      <c r="D292" s="155"/>
      <c r="E292" s="155"/>
      <c r="F292" s="155"/>
      <c r="G292" s="155"/>
      <c r="H292" s="155"/>
      <c r="I292" s="155"/>
      <c r="J292" s="155"/>
      <c r="K292" s="155"/>
      <c r="L292" s="155"/>
      <c r="M292" s="155"/>
      <c r="N292" s="155"/>
      <c r="O292" s="155"/>
      <c r="P292" s="155"/>
      <c r="Q292" s="155"/>
      <c r="R292" s="155"/>
      <c r="S292" s="155"/>
      <c r="T292" s="155"/>
      <c r="U292" s="155"/>
      <c r="V292" s="155"/>
      <c r="W292" s="155"/>
      <c r="X292" s="155"/>
      <c r="Y292" s="155"/>
      <c r="Z292" s="155"/>
      <c r="AA292" s="155"/>
      <c r="AB292" s="155"/>
      <c r="AC292" s="155"/>
      <c r="AD292" s="155"/>
      <c r="AE292" s="155"/>
      <c r="AF292" s="155"/>
      <c r="AG292" s="155"/>
      <c r="AH292" s="155"/>
      <c r="AI292" s="155"/>
      <c r="AJ292" s="155"/>
      <c r="AK292" s="155"/>
      <c r="AL292" s="155"/>
      <c r="AM292" s="155"/>
      <c r="AN292" s="155"/>
      <c r="AO292" s="155"/>
      <c r="AP292" s="155"/>
      <c r="AQ292" s="155"/>
      <c r="AR292" s="155"/>
      <c r="AS292" s="155"/>
      <c r="AT292" s="155"/>
      <c r="AU292" s="155"/>
      <c r="AV292" s="155"/>
      <c r="AW292" s="155"/>
      <c r="AX292" s="155"/>
      <c r="AY292" s="155"/>
      <c r="AZ292" s="155"/>
      <c r="BA292" s="155"/>
      <c r="BB292" s="155"/>
      <c r="BC292" s="155"/>
      <c r="BD292" s="155"/>
      <c r="BE292" s="155"/>
      <c r="BF292" s="155"/>
      <c r="BG292" s="155"/>
      <c r="BH292" s="155"/>
      <c r="BI292" s="155"/>
    </row>
    <row r="293" spans="1:61" x14ac:dyDescent="0.2">
      <c r="A293" s="155"/>
      <c r="B293" s="155"/>
      <c r="C293" s="155"/>
      <c r="D293" s="155"/>
      <c r="E293" s="155"/>
      <c r="F293" s="155"/>
      <c r="G293" s="155"/>
      <c r="H293" s="155"/>
      <c r="I293" s="155"/>
      <c r="J293" s="155"/>
      <c r="K293" s="155"/>
      <c r="L293" s="155"/>
      <c r="M293" s="155"/>
      <c r="N293" s="155"/>
      <c r="O293" s="155"/>
      <c r="P293" s="155"/>
      <c r="Q293" s="155"/>
      <c r="R293" s="155"/>
      <c r="S293" s="155"/>
      <c r="T293" s="155"/>
      <c r="U293" s="155"/>
      <c r="V293" s="155"/>
      <c r="W293" s="155"/>
      <c r="X293" s="155"/>
      <c r="Y293" s="155"/>
      <c r="Z293" s="155"/>
      <c r="AA293" s="155"/>
      <c r="AB293" s="155"/>
      <c r="AC293" s="155"/>
      <c r="AD293" s="155"/>
      <c r="AE293" s="155"/>
      <c r="AF293" s="155"/>
      <c r="AG293" s="155"/>
      <c r="AH293" s="155"/>
      <c r="AI293" s="155"/>
      <c r="AJ293" s="155"/>
      <c r="AK293" s="155"/>
      <c r="AL293" s="155"/>
      <c r="AM293" s="155"/>
      <c r="AN293" s="155"/>
      <c r="AO293" s="155"/>
      <c r="AP293" s="155"/>
      <c r="AQ293" s="155"/>
      <c r="AR293" s="155"/>
      <c r="AS293" s="155"/>
      <c r="AT293" s="155"/>
      <c r="AU293" s="155"/>
      <c r="AV293" s="155"/>
      <c r="AW293" s="155"/>
      <c r="AX293" s="155"/>
      <c r="AY293" s="155"/>
      <c r="AZ293" s="155"/>
      <c r="BA293" s="155"/>
      <c r="BB293" s="155"/>
      <c r="BC293" s="155"/>
      <c r="BD293" s="155"/>
      <c r="BE293" s="155"/>
      <c r="BF293" s="155"/>
      <c r="BG293" s="155"/>
      <c r="BH293" s="155"/>
      <c r="BI293" s="155"/>
    </row>
    <row r="294" spans="1:61" x14ac:dyDescent="0.2">
      <c r="A294" s="155"/>
      <c r="B294" s="155"/>
      <c r="C294" s="155"/>
      <c r="D294" s="155"/>
      <c r="E294" s="155"/>
      <c r="F294" s="155"/>
      <c r="G294" s="155"/>
      <c r="H294" s="155"/>
      <c r="I294" s="155"/>
      <c r="J294" s="155"/>
      <c r="K294" s="155"/>
      <c r="L294" s="155"/>
      <c r="M294" s="155"/>
      <c r="N294" s="155"/>
      <c r="O294" s="155"/>
      <c r="P294" s="155"/>
      <c r="Q294" s="155"/>
      <c r="R294" s="155"/>
      <c r="S294" s="155"/>
      <c r="T294" s="155"/>
      <c r="U294" s="155"/>
      <c r="V294" s="155"/>
      <c r="W294" s="155"/>
      <c r="X294" s="155"/>
      <c r="Y294" s="155"/>
      <c r="Z294" s="155"/>
      <c r="AA294" s="155"/>
      <c r="AB294" s="155"/>
      <c r="AC294" s="155"/>
      <c r="AD294" s="155"/>
      <c r="AE294" s="155"/>
      <c r="AF294" s="155"/>
      <c r="AG294" s="155"/>
      <c r="AH294" s="155"/>
      <c r="AI294" s="155"/>
      <c r="AJ294" s="155"/>
      <c r="AK294" s="155"/>
      <c r="AL294" s="155"/>
      <c r="AM294" s="155"/>
      <c r="AN294" s="155"/>
      <c r="AO294" s="155"/>
      <c r="AP294" s="155"/>
      <c r="AQ294" s="155"/>
      <c r="AR294" s="155"/>
      <c r="AS294" s="155"/>
      <c r="AT294" s="155"/>
      <c r="AU294" s="155"/>
      <c r="AV294" s="155"/>
      <c r="AW294" s="155"/>
      <c r="AX294" s="155"/>
      <c r="AY294" s="155"/>
      <c r="AZ294" s="155"/>
      <c r="BA294" s="155"/>
      <c r="BB294" s="155"/>
      <c r="BC294" s="155"/>
      <c r="BD294" s="155"/>
      <c r="BE294" s="155"/>
      <c r="BF294" s="155"/>
      <c r="BG294" s="155"/>
      <c r="BH294" s="155"/>
      <c r="BI294" s="155"/>
    </row>
    <row r="295" spans="1:61" x14ac:dyDescent="0.2">
      <c r="A295" s="155"/>
      <c r="B295" s="155"/>
      <c r="C295" s="155"/>
      <c r="D295" s="155"/>
      <c r="E295" s="155"/>
      <c r="F295" s="155"/>
      <c r="G295" s="155"/>
      <c r="H295" s="155"/>
      <c r="I295" s="155"/>
      <c r="J295" s="155"/>
      <c r="K295" s="155"/>
      <c r="L295" s="155"/>
      <c r="M295" s="155"/>
      <c r="N295" s="155"/>
      <c r="O295" s="155"/>
      <c r="P295" s="155"/>
      <c r="Q295" s="155"/>
      <c r="R295" s="155"/>
      <c r="S295" s="155"/>
      <c r="T295" s="155"/>
      <c r="U295" s="155"/>
      <c r="V295" s="155"/>
      <c r="W295" s="155"/>
      <c r="X295" s="155"/>
      <c r="Y295" s="155"/>
      <c r="Z295" s="155"/>
      <c r="AA295" s="155"/>
      <c r="AB295" s="155"/>
      <c r="AC295" s="155"/>
      <c r="AD295" s="155"/>
      <c r="AE295" s="155"/>
      <c r="AF295" s="155"/>
      <c r="AG295" s="155"/>
      <c r="AH295" s="155"/>
      <c r="AI295" s="155"/>
      <c r="AJ295" s="155"/>
      <c r="AK295" s="155"/>
      <c r="AL295" s="155"/>
      <c r="AM295" s="155"/>
      <c r="AN295" s="155"/>
      <c r="AO295" s="155"/>
      <c r="AP295" s="155"/>
      <c r="AQ295" s="155"/>
      <c r="AR295" s="155"/>
      <c r="AS295" s="155"/>
      <c r="AT295" s="155"/>
      <c r="AU295" s="155"/>
      <c r="AV295" s="155"/>
      <c r="AW295" s="155"/>
      <c r="AX295" s="155"/>
      <c r="AY295" s="155"/>
      <c r="AZ295" s="155"/>
      <c r="BA295" s="155"/>
      <c r="BB295" s="155"/>
      <c r="BC295" s="155"/>
      <c r="BD295" s="155"/>
      <c r="BE295" s="155"/>
      <c r="BF295" s="155"/>
      <c r="BG295" s="155"/>
      <c r="BH295" s="155"/>
      <c r="BI295" s="155"/>
    </row>
    <row r="296" spans="1:61" x14ac:dyDescent="0.2">
      <c r="A296" s="155"/>
      <c r="B296" s="155"/>
      <c r="C296" s="155"/>
      <c r="D296" s="155"/>
      <c r="E296" s="155"/>
      <c r="F296" s="155"/>
      <c r="G296" s="155"/>
      <c r="H296" s="155"/>
      <c r="I296" s="155"/>
      <c r="J296" s="155"/>
      <c r="K296" s="155"/>
      <c r="L296" s="155"/>
      <c r="M296" s="155"/>
      <c r="N296" s="155"/>
      <c r="O296" s="155"/>
      <c r="P296" s="155"/>
      <c r="Q296" s="155"/>
      <c r="R296" s="155"/>
      <c r="S296" s="155"/>
      <c r="T296" s="155"/>
      <c r="U296" s="155"/>
      <c r="V296" s="155"/>
      <c r="W296" s="155"/>
      <c r="X296" s="155"/>
      <c r="Y296" s="155"/>
      <c r="Z296" s="155"/>
      <c r="AA296" s="155"/>
      <c r="AB296" s="155"/>
      <c r="AC296" s="155"/>
      <c r="AD296" s="155"/>
      <c r="AE296" s="155"/>
      <c r="AF296" s="155"/>
      <c r="AG296" s="155"/>
      <c r="AH296" s="155"/>
      <c r="AI296" s="155"/>
      <c r="AJ296" s="155"/>
      <c r="AK296" s="155"/>
      <c r="AL296" s="155"/>
      <c r="AM296" s="155"/>
      <c r="AN296" s="155"/>
      <c r="AO296" s="155"/>
      <c r="AP296" s="155"/>
      <c r="AQ296" s="155"/>
      <c r="AR296" s="155"/>
      <c r="AS296" s="155"/>
      <c r="AT296" s="155"/>
      <c r="AU296" s="155"/>
      <c r="AV296" s="155"/>
      <c r="AW296" s="155"/>
      <c r="AX296" s="155"/>
      <c r="AY296" s="155"/>
      <c r="AZ296" s="155"/>
      <c r="BA296" s="155"/>
      <c r="BB296" s="155"/>
      <c r="BC296" s="155"/>
      <c r="BD296" s="155"/>
      <c r="BE296" s="155"/>
      <c r="BF296" s="155"/>
      <c r="BG296" s="155"/>
      <c r="BH296" s="155"/>
      <c r="BI296" s="155"/>
    </row>
    <row r="297" spans="1:61" x14ac:dyDescent="0.2">
      <c r="A297" s="155"/>
      <c r="B297" s="155"/>
      <c r="C297" s="155"/>
      <c r="D297" s="155"/>
      <c r="E297" s="155"/>
      <c r="F297" s="155"/>
      <c r="G297" s="155"/>
      <c r="H297" s="155"/>
      <c r="I297" s="155"/>
      <c r="J297" s="155"/>
      <c r="K297" s="155"/>
      <c r="L297" s="155"/>
      <c r="M297" s="155"/>
      <c r="N297" s="155"/>
      <c r="O297" s="155"/>
      <c r="P297" s="155"/>
      <c r="Q297" s="155"/>
      <c r="R297" s="155"/>
      <c r="S297" s="155"/>
      <c r="T297" s="155"/>
      <c r="U297" s="155"/>
      <c r="V297" s="155"/>
      <c r="W297" s="155"/>
      <c r="X297" s="155"/>
      <c r="Y297" s="155"/>
      <c r="Z297" s="155"/>
      <c r="AA297" s="155"/>
      <c r="AB297" s="155"/>
      <c r="AC297" s="155"/>
      <c r="AD297" s="155"/>
      <c r="AE297" s="155"/>
      <c r="AF297" s="155"/>
      <c r="AG297" s="155"/>
      <c r="AH297" s="155"/>
      <c r="AI297" s="155"/>
      <c r="AJ297" s="155"/>
      <c r="AK297" s="155"/>
      <c r="AL297" s="155"/>
      <c r="AM297" s="155"/>
      <c r="AN297" s="155"/>
      <c r="AO297" s="155"/>
      <c r="AP297" s="155"/>
      <c r="AQ297" s="155"/>
      <c r="AR297" s="155"/>
      <c r="AS297" s="155"/>
      <c r="AT297" s="155"/>
      <c r="AU297" s="155"/>
      <c r="AV297" s="155"/>
      <c r="AW297" s="155"/>
      <c r="AX297" s="155"/>
      <c r="AY297" s="155"/>
      <c r="AZ297" s="155"/>
      <c r="BA297" s="155"/>
      <c r="BB297" s="155"/>
      <c r="BC297" s="155"/>
      <c r="BD297" s="155"/>
      <c r="BE297" s="155"/>
      <c r="BF297" s="155"/>
      <c r="BG297" s="155"/>
      <c r="BH297" s="155"/>
      <c r="BI297" s="155"/>
    </row>
    <row r="298" spans="1:61" x14ac:dyDescent="0.2">
      <c r="A298" s="155"/>
      <c r="B298" s="155"/>
      <c r="C298" s="155"/>
      <c r="D298" s="155"/>
      <c r="E298" s="155"/>
      <c r="F298" s="155"/>
      <c r="G298" s="155"/>
      <c r="H298" s="155"/>
      <c r="I298" s="155"/>
      <c r="J298" s="155"/>
      <c r="K298" s="155"/>
      <c r="L298" s="155"/>
      <c r="M298" s="155"/>
      <c r="N298" s="155"/>
      <c r="O298" s="155"/>
      <c r="P298" s="155"/>
      <c r="Q298" s="155"/>
      <c r="R298" s="155"/>
      <c r="S298" s="155"/>
      <c r="T298" s="155"/>
      <c r="U298" s="155"/>
      <c r="V298" s="155"/>
      <c r="W298" s="155"/>
      <c r="X298" s="155"/>
      <c r="Y298" s="155"/>
      <c r="Z298" s="155"/>
      <c r="AA298" s="155"/>
      <c r="AB298" s="155"/>
      <c r="AC298" s="155"/>
      <c r="AD298" s="155"/>
      <c r="AE298" s="155"/>
      <c r="AF298" s="155"/>
      <c r="AG298" s="155"/>
      <c r="AH298" s="155"/>
      <c r="AI298" s="155"/>
      <c r="AJ298" s="155"/>
      <c r="AK298" s="155"/>
      <c r="AL298" s="155"/>
      <c r="AM298" s="155"/>
      <c r="AN298" s="155"/>
      <c r="AO298" s="155"/>
      <c r="AP298" s="155"/>
      <c r="AQ298" s="155"/>
      <c r="AR298" s="155"/>
      <c r="AS298" s="155"/>
      <c r="AT298" s="155"/>
      <c r="AU298" s="155"/>
      <c r="AV298" s="155"/>
      <c r="AW298" s="155"/>
      <c r="AX298" s="155"/>
      <c r="AY298" s="155"/>
      <c r="AZ298" s="155"/>
      <c r="BA298" s="155"/>
      <c r="BB298" s="155"/>
      <c r="BC298" s="155"/>
      <c r="BD298" s="155"/>
      <c r="BE298" s="155"/>
      <c r="BF298" s="155"/>
      <c r="BG298" s="155"/>
      <c r="BH298" s="155"/>
      <c r="BI298" s="155"/>
    </row>
    <row r="299" spans="1:61" x14ac:dyDescent="0.2">
      <c r="A299" s="155"/>
      <c r="B299" s="155"/>
      <c r="C299" s="155"/>
      <c r="D299" s="155"/>
      <c r="E299" s="155"/>
      <c r="F299" s="155"/>
      <c r="G299" s="155"/>
      <c r="H299" s="155"/>
      <c r="I299" s="155"/>
      <c r="J299" s="155"/>
      <c r="K299" s="155"/>
      <c r="L299" s="155"/>
      <c r="M299" s="155"/>
      <c r="N299" s="155"/>
      <c r="O299" s="155"/>
      <c r="P299" s="155"/>
      <c r="Q299" s="155"/>
      <c r="R299" s="155"/>
      <c r="S299" s="155"/>
      <c r="T299" s="155"/>
      <c r="U299" s="155"/>
      <c r="V299" s="155"/>
      <c r="W299" s="155"/>
      <c r="X299" s="155"/>
      <c r="Y299" s="155"/>
      <c r="Z299" s="155"/>
      <c r="AA299" s="155"/>
      <c r="AB299" s="155"/>
      <c r="AC299" s="155"/>
      <c r="AD299" s="155"/>
      <c r="AE299" s="155"/>
      <c r="AF299" s="155"/>
      <c r="AG299" s="155"/>
      <c r="AH299" s="155"/>
      <c r="AI299" s="155"/>
      <c r="AJ299" s="155"/>
      <c r="AK299" s="155"/>
      <c r="AL299" s="155"/>
      <c r="AM299" s="155"/>
      <c r="AN299" s="155"/>
      <c r="AO299" s="155"/>
      <c r="AP299" s="155"/>
      <c r="AQ299" s="155"/>
      <c r="AR299" s="155"/>
      <c r="AS299" s="155"/>
      <c r="AT299" s="155"/>
      <c r="AU299" s="155"/>
      <c r="AV299" s="155"/>
      <c r="AW299" s="155"/>
      <c r="AX299" s="155"/>
      <c r="AY299" s="155"/>
      <c r="AZ299" s="155"/>
      <c r="BA299" s="155"/>
      <c r="BB299" s="155"/>
      <c r="BC299" s="155"/>
      <c r="BD299" s="155"/>
      <c r="BE299" s="155"/>
      <c r="BF299" s="155"/>
      <c r="BG299" s="155"/>
      <c r="BH299" s="155"/>
      <c r="BI299" s="155"/>
    </row>
    <row r="300" spans="1:61" x14ac:dyDescent="0.2">
      <c r="A300" s="155"/>
      <c r="B300" s="155"/>
      <c r="C300" s="155"/>
      <c r="D300" s="155"/>
      <c r="E300" s="155"/>
      <c r="F300" s="155"/>
      <c r="G300" s="155"/>
      <c r="H300" s="155"/>
      <c r="I300" s="155"/>
      <c r="J300" s="155"/>
      <c r="K300" s="155"/>
      <c r="L300" s="155"/>
      <c r="M300" s="155"/>
      <c r="N300" s="155"/>
      <c r="O300" s="155"/>
      <c r="P300" s="155"/>
      <c r="Q300" s="155"/>
      <c r="R300" s="155"/>
      <c r="S300" s="155"/>
      <c r="T300" s="155"/>
      <c r="U300" s="155"/>
      <c r="V300" s="155"/>
      <c r="W300" s="155"/>
      <c r="X300" s="155"/>
      <c r="Y300" s="155"/>
      <c r="Z300" s="155"/>
      <c r="AA300" s="155"/>
      <c r="AB300" s="155"/>
      <c r="AC300" s="155"/>
      <c r="AD300" s="155"/>
      <c r="AE300" s="155"/>
      <c r="AF300" s="155"/>
      <c r="AG300" s="155"/>
      <c r="AH300" s="155"/>
      <c r="AI300" s="155"/>
      <c r="AJ300" s="155"/>
      <c r="AK300" s="155"/>
      <c r="AL300" s="155"/>
      <c r="AM300" s="155"/>
      <c r="AN300" s="155"/>
      <c r="AO300" s="155"/>
      <c r="AP300" s="155"/>
      <c r="AQ300" s="155"/>
      <c r="AR300" s="155"/>
      <c r="AS300" s="155"/>
      <c r="AT300" s="155"/>
      <c r="AU300" s="155"/>
      <c r="AV300" s="155"/>
      <c r="AW300" s="155"/>
      <c r="AX300" s="155"/>
      <c r="AY300" s="155"/>
      <c r="AZ300" s="155"/>
      <c r="BA300" s="155"/>
      <c r="BB300" s="155"/>
      <c r="BC300" s="155"/>
      <c r="BD300" s="155"/>
      <c r="BE300" s="155"/>
      <c r="BF300" s="155"/>
      <c r="BG300" s="155"/>
      <c r="BH300" s="155"/>
      <c r="BI300" s="155"/>
    </row>
    <row r="301" spans="1:61" x14ac:dyDescent="0.2">
      <c r="A301" s="155"/>
      <c r="B301" s="155"/>
      <c r="C301" s="155"/>
      <c r="D301" s="155"/>
      <c r="E301" s="155"/>
      <c r="F301" s="155"/>
      <c r="G301" s="155"/>
      <c r="H301" s="155"/>
      <c r="I301" s="155"/>
      <c r="J301" s="155"/>
      <c r="K301" s="155"/>
      <c r="L301" s="155"/>
      <c r="M301" s="155"/>
      <c r="N301" s="155"/>
      <c r="O301" s="155"/>
      <c r="P301" s="155"/>
      <c r="Q301" s="155"/>
      <c r="R301" s="155"/>
      <c r="S301" s="155"/>
      <c r="T301" s="155"/>
      <c r="U301" s="155"/>
      <c r="V301" s="155"/>
      <c r="W301" s="155"/>
      <c r="X301" s="155"/>
      <c r="Y301" s="155"/>
      <c r="Z301" s="155"/>
      <c r="AA301" s="155"/>
      <c r="AB301" s="155"/>
      <c r="AC301" s="155"/>
      <c r="AD301" s="155"/>
      <c r="AE301" s="155"/>
      <c r="AF301" s="155"/>
      <c r="AG301" s="155"/>
      <c r="AH301" s="155"/>
      <c r="AI301" s="155"/>
      <c r="AJ301" s="155"/>
      <c r="AK301" s="155"/>
      <c r="AL301" s="155"/>
      <c r="AM301" s="155"/>
      <c r="AN301" s="155"/>
      <c r="AO301" s="155"/>
      <c r="AP301" s="155"/>
      <c r="AQ301" s="155"/>
      <c r="AR301" s="155"/>
      <c r="AS301" s="155"/>
      <c r="AT301" s="155"/>
      <c r="AU301" s="155"/>
      <c r="AV301" s="155"/>
      <c r="AW301" s="155"/>
      <c r="AX301" s="155"/>
      <c r="AY301" s="155"/>
      <c r="AZ301" s="155"/>
      <c r="BA301" s="155"/>
      <c r="BB301" s="155"/>
      <c r="BC301" s="155"/>
      <c r="BD301" s="155"/>
      <c r="BE301" s="155"/>
      <c r="BF301" s="155"/>
      <c r="BG301" s="155"/>
      <c r="BH301" s="155"/>
      <c r="BI301" s="155"/>
    </row>
    <row r="302" spans="1:61" x14ac:dyDescent="0.2">
      <c r="A302" s="155"/>
      <c r="B302" s="155"/>
      <c r="C302" s="155"/>
      <c r="D302" s="155"/>
      <c r="E302" s="155"/>
      <c r="F302" s="155"/>
      <c r="G302" s="155"/>
      <c r="H302" s="155"/>
      <c r="I302" s="155"/>
      <c r="J302" s="155"/>
      <c r="K302" s="155"/>
      <c r="L302" s="155"/>
      <c r="M302" s="155"/>
      <c r="N302" s="155"/>
      <c r="O302" s="155"/>
      <c r="P302" s="155"/>
      <c r="Q302" s="155"/>
      <c r="R302" s="155"/>
      <c r="S302" s="155"/>
      <c r="T302" s="155"/>
      <c r="U302" s="155"/>
      <c r="V302" s="155"/>
      <c r="W302" s="155"/>
      <c r="X302" s="155"/>
      <c r="Y302" s="155"/>
      <c r="Z302" s="155"/>
      <c r="AA302" s="155"/>
      <c r="AB302" s="155"/>
      <c r="AC302" s="155"/>
      <c r="AD302" s="155"/>
      <c r="AE302" s="155"/>
      <c r="AF302" s="155"/>
      <c r="AG302" s="155"/>
      <c r="AH302" s="155"/>
      <c r="AI302" s="155"/>
      <c r="AJ302" s="155"/>
      <c r="AK302" s="155"/>
      <c r="AL302" s="155"/>
      <c r="AM302" s="155"/>
      <c r="AN302" s="155"/>
      <c r="AO302" s="155"/>
      <c r="AP302" s="155"/>
      <c r="AQ302" s="155"/>
      <c r="AR302" s="155"/>
      <c r="AS302" s="155"/>
      <c r="AT302" s="155"/>
      <c r="AU302" s="155"/>
      <c r="AV302" s="155"/>
      <c r="AW302" s="155"/>
      <c r="AX302" s="155"/>
      <c r="AY302" s="155"/>
      <c r="AZ302" s="155"/>
      <c r="BA302" s="155"/>
      <c r="BB302" s="155"/>
      <c r="BC302" s="155"/>
      <c r="BD302" s="155"/>
      <c r="BE302" s="155"/>
      <c r="BF302" s="155"/>
      <c r="BG302" s="155"/>
      <c r="BH302" s="155"/>
      <c r="BI302" s="155"/>
    </row>
    <row r="303" spans="1:61" x14ac:dyDescent="0.2">
      <c r="A303" s="155"/>
      <c r="B303" s="155"/>
      <c r="C303" s="155"/>
      <c r="D303" s="155"/>
      <c r="E303" s="155"/>
      <c r="F303" s="155"/>
      <c r="G303" s="155"/>
      <c r="H303" s="155"/>
      <c r="I303" s="155"/>
      <c r="J303" s="155"/>
      <c r="K303" s="155"/>
      <c r="L303" s="155"/>
      <c r="M303" s="155"/>
      <c r="N303" s="155"/>
      <c r="O303" s="155"/>
      <c r="P303" s="155"/>
      <c r="Q303" s="155"/>
      <c r="R303" s="155"/>
      <c r="S303" s="155"/>
      <c r="T303" s="155"/>
      <c r="U303" s="155"/>
      <c r="V303" s="155"/>
      <c r="W303" s="155"/>
      <c r="X303" s="155"/>
      <c r="Y303" s="155"/>
      <c r="Z303" s="155"/>
      <c r="AA303" s="155"/>
      <c r="AB303" s="155"/>
      <c r="AC303" s="155"/>
      <c r="AD303" s="155"/>
      <c r="AE303" s="155"/>
      <c r="AF303" s="155"/>
      <c r="AG303" s="155"/>
      <c r="AH303" s="155"/>
      <c r="AI303" s="155"/>
      <c r="AJ303" s="155"/>
      <c r="AK303" s="155"/>
      <c r="AL303" s="155"/>
      <c r="AM303" s="155"/>
      <c r="AN303" s="155"/>
      <c r="AO303" s="155"/>
      <c r="AP303" s="155"/>
      <c r="AQ303" s="155"/>
      <c r="AR303" s="155"/>
      <c r="AS303" s="155"/>
      <c r="AT303" s="155"/>
      <c r="AU303" s="155"/>
      <c r="AV303" s="155"/>
      <c r="AW303" s="155"/>
      <c r="AX303" s="155"/>
      <c r="AY303" s="155"/>
      <c r="AZ303" s="155"/>
      <c r="BA303" s="155"/>
      <c r="BB303" s="155"/>
      <c r="BC303" s="155"/>
      <c r="BD303" s="155"/>
      <c r="BE303" s="155"/>
      <c r="BF303" s="155"/>
      <c r="BG303" s="155"/>
      <c r="BH303" s="155"/>
      <c r="BI303" s="155"/>
    </row>
    <row r="304" spans="1:61" x14ac:dyDescent="0.2">
      <c r="A304" s="155"/>
      <c r="B304" s="155"/>
      <c r="C304" s="155"/>
      <c r="D304" s="155"/>
      <c r="E304" s="155"/>
      <c r="F304" s="155"/>
      <c r="G304" s="155"/>
      <c r="H304" s="155"/>
      <c r="I304" s="155"/>
      <c r="J304" s="155"/>
      <c r="K304" s="155"/>
      <c r="L304" s="155"/>
      <c r="M304" s="155"/>
      <c r="N304" s="155"/>
      <c r="O304" s="155"/>
      <c r="P304" s="155"/>
      <c r="Q304" s="155"/>
      <c r="R304" s="155"/>
      <c r="S304" s="155"/>
      <c r="T304" s="155"/>
      <c r="U304" s="155"/>
      <c r="V304" s="155"/>
      <c r="W304" s="155"/>
      <c r="X304" s="155"/>
      <c r="Y304" s="155"/>
      <c r="Z304" s="155"/>
      <c r="AA304" s="155"/>
      <c r="AB304" s="155"/>
      <c r="AC304" s="155"/>
      <c r="AD304" s="155"/>
      <c r="AE304" s="155"/>
      <c r="AF304" s="155"/>
      <c r="AG304" s="155"/>
      <c r="AH304" s="155"/>
      <c r="AI304" s="155"/>
      <c r="AJ304" s="155"/>
      <c r="AK304" s="155"/>
      <c r="AL304" s="155"/>
      <c r="AM304" s="155"/>
      <c r="AN304" s="155"/>
      <c r="AO304" s="155"/>
      <c r="AP304" s="155"/>
      <c r="AQ304" s="155"/>
      <c r="AR304" s="155"/>
      <c r="AS304" s="155"/>
      <c r="AT304" s="155"/>
      <c r="AU304" s="155"/>
      <c r="AV304" s="155"/>
      <c r="AW304" s="155"/>
      <c r="AX304" s="155"/>
      <c r="AY304" s="155"/>
      <c r="AZ304" s="155"/>
      <c r="BA304" s="155"/>
      <c r="BB304" s="155"/>
      <c r="BC304" s="155"/>
      <c r="BD304" s="155"/>
      <c r="BE304" s="155"/>
      <c r="BF304" s="155"/>
      <c r="BG304" s="155"/>
      <c r="BH304" s="155"/>
      <c r="BI304" s="155"/>
    </row>
    <row r="305" spans="1:61" x14ac:dyDescent="0.2">
      <c r="A305" s="155"/>
      <c r="B305" s="155"/>
      <c r="C305" s="155"/>
      <c r="D305" s="155"/>
      <c r="E305" s="155"/>
      <c r="F305" s="155"/>
      <c r="G305" s="155"/>
      <c r="H305" s="155"/>
      <c r="I305" s="155"/>
      <c r="J305" s="155"/>
      <c r="K305" s="155"/>
      <c r="L305" s="155"/>
      <c r="M305" s="155"/>
      <c r="N305" s="155"/>
      <c r="O305" s="155"/>
      <c r="P305" s="155"/>
      <c r="Q305" s="155"/>
      <c r="R305" s="155"/>
      <c r="S305" s="155"/>
      <c r="T305" s="155"/>
      <c r="U305" s="155"/>
      <c r="V305" s="155"/>
      <c r="W305" s="155"/>
      <c r="X305" s="155"/>
      <c r="Y305" s="155"/>
      <c r="Z305" s="155"/>
      <c r="AA305" s="155"/>
      <c r="AB305" s="155"/>
      <c r="AC305" s="155"/>
      <c r="AD305" s="155"/>
      <c r="AE305" s="155"/>
      <c r="AF305" s="155"/>
      <c r="AG305" s="155"/>
      <c r="AH305" s="155"/>
      <c r="AI305" s="155"/>
      <c r="AJ305" s="155"/>
      <c r="AK305" s="155"/>
      <c r="AL305" s="155"/>
      <c r="AM305" s="155"/>
      <c r="AN305" s="155"/>
      <c r="AO305" s="155"/>
      <c r="AP305" s="155"/>
      <c r="AQ305" s="155"/>
      <c r="AR305" s="155"/>
      <c r="AS305" s="155"/>
      <c r="AT305" s="155"/>
      <c r="AU305" s="155"/>
      <c r="AV305" s="155"/>
      <c r="AW305" s="155"/>
      <c r="AX305" s="155"/>
      <c r="AY305" s="155"/>
      <c r="AZ305" s="155"/>
      <c r="BA305" s="155"/>
      <c r="BB305" s="155"/>
      <c r="BC305" s="155"/>
      <c r="BD305" s="155"/>
      <c r="BE305" s="155"/>
      <c r="BF305" s="155"/>
      <c r="BG305" s="155"/>
      <c r="BH305" s="155"/>
      <c r="BI305" s="155"/>
    </row>
    <row r="306" spans="1:61" x14ac:dyDescent="0.2">
      <c r="A306" s="155"/>
      <c r="B306" s="155"/>
      <c r="C306" s="155"/>
      <c r="D306" s="155"/>
      <c r="E306" s="155"/>
      <c r="F306" s="155"/>
      <c r="G306" s="155"/>
      <c r="H306" s="155"/>
      <c r="I306" s="155"/>
      <c r="J306" s="155"/>
      <c r="K306" s="155"/>
      <c r="L306" s="155"/>
      <c r="M306" s="155"/>
      <c r="N306" s="155"/>
      <c r="O306" s="155"/>
      <c r="P306" s="155"/>
      <c r="Q306" s="155"/>
      <c r="R306" s="155"/>
      <c r="S306" s="155"/>
      <c r="T306" s="155"/>
      <c r="U306" s="155"/>
      <c r="V306" s="155"/>
      <c r="W306" s="155"/>
      <c r="X306" s="155"/>
      <c r="Y306" s="155"/>
      <c r="Z306" s="155"/>
      <c r="AA306" s="155"/>
      <c r="AB306" s="155"/>
      <c r="AC306" s="155"/>
      <c r="AD306" s="155"/>
      <c r="AE306" s="155"/>
      <c r="AF306" s="155"/>
      <c r="AG306" s="155"/>
      <c r="AH306" s="155"/>
      <c r="AI306" s="155"/>
      <c r="AJ306" s="155"/>
      <c r="AK306" s="155"/>
      <c r="AL306" s="155"/>
      <c r="AM306" s="155"/>
      <c r="AN306" s="155"/>
      <c r="AO306" s="155"/>
      <c r="AP306" s="155"/>
      <c r="AQ306" s="155"/>
      <c r="AR306" s="155"/>
      <c r="AS306" s="155"/>
      <c r="AT306" s="155"/>
      <c r="AU306" s="155"/>
      <c r="AV306" s="155"/>
      <c r="AW306" s="155"/>
      <c r="AX306" s="155"/>
      <c r="AY306" s="155"/>
      <c r="AZ306" s="155"/>
      <c r="BA306" s="155"/>
      <c r="BB306" s="155"/>
      <c r="BC306" s="155"/>
      <c r="BD306" s="155"/>
      <c r="BE306" s="155"/>
      <c r="BF306" s="155"/>
      <c r="BG306" s="155"/>
      <c r="BH306" s="155"/>
      <c r="BI306" s="155"/>
    </row>
    <row r="307" spans="1:61" x14ac:dyDescent="0.2">
      <c r="A307" s="155"/>
      <c r="B307" s="155"/>
      <c r="C307" s="155"/>
      <c r="D307" s="155"/>
      <c r="E307" s="155"/>
      <c r="F307" s="155"/>
      <c r="G307" s="155"/>
      <c r="H307" s="155"/>
      <c r="I307" s="155"/>
      <c r="J307" s="155"/>
      <c r="K307" s="155"/>
      <c r="L307" s="155"/>
      <c r="M307" s="155"/>
      <c r="N307" s="155"/>
      <c r="O307" s="155"/>
      <c r="P307" s="155"/>
      <c r="Q307" s="155"/>
      <c r="R307" s="155"/>
      <c r="S307" s="155"/>
      <c r="T307" s="155"/>
      <c r="U307" s="155"/>
      <c r="V307" s="155"/>
      <c r="W307" s="155"/>
      <c r="X307" s="155"/>
      <c r="Y307" s="155"/>
      <c r="Z307" s="155"/>
      <c r="AA307" s="155"/>
      <c r="AB307" s="155"/>
      <c r="AC307" s="155"/>
      <c r="AD307" s="155"/>
      <c r="AE307" s="155"/>
      <c r="AF307" s="155"/>
      <c r="AG307" s="155"/>
      <c r="AH307" s="155"/>
      <c r="AI307" s="155"/>
      <c r="AJ307" s="155"/>
      <c r="AK307" s="155"/>
      <c r="AL307" s="155"/>
      <c r="AM307" s="155"/>
      <c r="AN307" s="155"/>
      <c r="AO307" s="155"/>
      <c r="AP307" s="155"/>
      <c r="AQ307" s="155"/>
      <c r="AR307" s="155"/>
      <c r="AS307" s="155"/>
      <c r="AT307" s="155"/>
      <c r="AU307" s="155"/>
      <c r="AV307" s="155"/>
      <c r="AW307" s="155"/>
      <c r="AX307" s="155"/>
      <c r="AY307" s="155"/>
      <c r="AZ307" s="155"/>
      <c r="BA307" s="155"/>
      <c r="BB307" s="155"/>
      <c r="BC307" s="155"/>
      <c r="BD307" s="155"/>
      <c r="BE307" s="155"/>
      <c r="BF307" s="155"/>
      <c r="BG307" s="155"/>
      <c r="BH307" s="155"/>
      <c r="BI307" s="155"/>
    </row>
    <row r="308" spans="1:61" x14ac:dyDescent="0.2">
      <c r="A308" s="155"/>
      <c r="B308" s="155"/>
      <c r="C308" s="155"/>
      <c r="D308" s="155"/>
      <c r="E308" s="155"/>
      <c r="F308" s="155"/>
      <c r="G308" s="155"/>
      <c r="H308" s="155"/>
      <c r="I308" s="155"/>
      <c r="J308" s="155"/>
      <c r="K308" s="155"/>
      <c r="L308" s="155"/>
      <c r="M308" s="155"/>
      <c r="N308" s="155"/>
      <c r="O308" s="155"/>
      <c r="P308" s="155"/>
      <c r="Q308" s="155"/>
      <c r="R308" s="155"/>
      <c r="S308" s="155"/>
      <c r="T308" s="155"/>
      <c r="U308" s="155"/>
      <c r="V308" s="155"/>
      <c r="W308" s="155"/>
      <c r="X308" s="155"/>
      <c r="Y308" s="155"/>
      <c r="Z308" s="155"/>
      <c r="AA308" s="155"/>
      <c r="AB308" s="155"/>
      <c r="AC308" s="155"/>
      <c r="AD308" s="155"/>
      <c r="AE308" s="155"/>
      <c r="AF308" s="155"/>
      <c r="AG308" s="155"/>
      <c r="AH308" s="155"/>
      <c r="AI308" s="155"/>
      <c r="AJ308" s="155"/>
      <c r="AK308" s="155"/>
      <c r="AL308" s="155"/>
      <c r="AM308" s="155"/>
      <c r="AN308" s="155"/>
      <c r="AO308" s="155"/>
      <c r="AP308" s="155"/>
      <c r="AQ308" s="155"/>
      <c r="AR308" s="155"/>
      <c r="AS308" s="155"/>
      <c r="AT308" s="155"/>
      <c r="AU308" s="155"/>
      <c r="AV308" s="155"/>
      <c r="AW308" s="155"/>
      <c r="AX308" s="155"/>
      <c r="AY308" s="155"/>
      <c r="AZ308" s="155"/>
      <c r="BA308" s="155"/>
      <c r="BB308" s="155"/>
      <c r="BC308" s="155"/>
      <c r="BD308" s="155"/>
      <c r="BE308" s="155"/>
      <c r="BF308" s="155"/>
      <c r="BG308" s="155"/>
      <c r="BH308" s="155"/>
      <c r="BI308" s="155"/>
    </row>
    <row r="309" spans="1:61" x14ac:dyDescent="0.2">
      <c r="A309" s="155"/>
      <c r="B309" s="155"/>
      <c r="C309" s="155"/>
      <c r="D309" s="155"/>
      <c r="E309" s="155"/>
      <c r="F309" s="155"/>
      <c r="G309" s="155"/>
      <c r="H309" s="155"/>
      <c r="I309" s="155"/>
      <c r="J309" s="155"/>
      <c r="K309" s="155"/>
      <c r="L309" s="155"/>
      <c r="M309" s="155"/>
      <c r="N309" s="155"/>
      <c r="O309" s="155"/>
      <c r="P309" s="155"/>
      <c r="Q309" s="155"/>
      <c r="R309" s="155"/>
      <c r="S309" s="155"/>
      <c r="T309" s="155"/>
      <c r="U309" s="155"/>
      <c r="V309" s="155"/>
      <c r="W309" s="155"/>
      <c r="X309" s="155"/>
      <c r="Y309" s="155"/>
      <c r="Z309" s="155"/>
      <c r="AA309" s="155"/>
      <c r="AB309" s="155"/>
      <c r="AC309" s="155"/>
      <c r="AD309" s="155"/>
      <c r="AE309" s="155"/>
      <c r="AF309" s="155"/>
      <c r="AG309" s="155"/>
      <c r="AH309" s="155"/>
      <c r="AI309" s="155"/>
      <c r="AJ309" s="155"/>
      <c r="AK309" s="155"/>
      <c r="AL309" s="155"/>
      <c r="AM309" s="155"/>
      <c r="AN309" s="155"/>
      <c r="AO309" s="155"/>
      <c r="AP309" s="155"/>
      <c r="AQ309" s="155"/>
      <c r="AR309" s="155"/>
      <c r="AS309" s="155"/>
      <c r="AT309" s="155"/>
      <c r="AU309" s="155"/>
      <c r="AV309" s="155"/>
      <c r="AW309" s="155"/>
      <c r="AX309" s="155"/>
      <c r="AY309" s="155"/>
      <c r="AZ309" s="155"/>
      <c r="BA309" s="155"/>
      <c r="BB309" s="155"/>
      <c r="BC309" s="155"/>
      <c r="BD309" s="155"/>
      <c r="BE309" s="155"/>
      <c r="BF309" s="155"/>
      <c r="BG309" s="155"/>
      <c r="BH309" s="155"/>
      <c r="BI309" s="155"/>
    </row>
    <row r="310" spans="1:61" x14ac:dyDescent="0.2">
      <c r="A310" s="155"/>
      <c r="B310" s="155"/>
      <c r="C310" s="155"/>
      <c r="D310" s="155"/>
      <c r="E310" s="155"/>
      <c r="F310" s="155"/>
      <c r="G310" s="155"/>
      <c r="H310" s="155"/>
      <c r="I310" s="155"/>
      <c r="J310" s="155"/>
      <c r="K310" s="155"/>
      <c r="L310" s="155"/>
      <c r="M310" s="155"/>
      <c r="N310" s="155"/>
      <c r="O310" s="155"/>
      <c r="P310" s="155"/>
      <c r="Q310" s="155"/>
      <c r="R310" s="155"/>
      <c r="S310" s="155"/>
      <c r="T310" s="155"/>
      <c r="U310" s="155"/>
      <c r="V310" s="155"/>
      <c r="W310" s="155"/>
      <c r="X310" s="155"/>
      <c r="Y310" s="155"/>
      <c r="Z310" s="155"/>
      <c r="AA310" s="155"/>
      <c r="AB310" s="155"/>
      <c r="AC310" s="155"/>
      <c r="AD310" s="155"/>
      <c r="AE310" s="155"/>
      <c r="AF310" s="155"/>
      <c r="AG310" s="155"/>
      <c r="AH310" s="155"/>
      <c r="AI310" s="155"/>
      <c r="AJ310" s="155"/>
      <c r="AK310" s="155"/>
      <c r="AL310" s="155"/>
      <c r="AM310" s="155"/>
      <c r="AN310" s="155"/>
      <c r="AO310" s="155"/>
      <c r="AP310" s="155"/>
      <c r="AQ310" s="155"/>
      <c r="AR310" s="155"/>
      <c r="AS310" s="155"/>
      <c r="AT310" s="155"/>
      <c r="AU310" s="155"/>
      <c r="AV310" s="155"/>
      <c r="AW310" s="155"/>
      <c r="AX310" s="155"/>
      <c r="AY310" s="155"/>
      <c r="AZ310" s="155"/>
      <c r="BA310" s="155"/>
      <c r="BB310" s="155"/>
      <c r="BC310" s="155"/>
      <c r="BD310" s="155"/>
      <c r="BE310" s="155"/>
      <c r="BF310" s="155"/>
      <c r="BG310" s="155"/>
      <c r="BH310" s="155"/>
      <c r="BI310" s="155"/>
    </row>
    <row r="311" spans="1:61" x14ac:dyDescent="0.2">
      <c r="A311" s="155"/>
      <c r="B311" s="155"/>
      <c r="C311" s="155"/>
      <c r="D311" s="155"/>
      <c r="E311" s="155"/>
      <c r="F311" s="155"/>
      <c r="G311" s="155"/>
      <c r="H311" s="155"/>
      <c r="I311" s="155"/>
      <c r="J311" s="155"/>
      <c r="K311" s="155"/>
      <c r="L311" s="155"/>
      <c r="M311" s="155"/>
      <c r="N311" s="155"/>
      <c r="O311" s="155"/>
      <c r="P311" s="155"/>
      <c r="Q311" s="155"/>
      <c r="R311" s="155"/>
      <c r="S311" s="155"/>
      <c r="T311" s="155"/>
      <c r="U311" s="155"/>
      <c r="V311" s="155"/>
      <c r="W311" s="155"/>
      <c r="X311" s="155"/>
      <c r="Y311" s="155"/>
      <c r="Z311" s="155"/>
      <c r="AA311" s="155"/>
      <c r="AB311" s="155"/>
      <c r="AC311" s="155"/>
      <c r="AD311" s="155"/>
      <c r="AE311" s="155"/>
      <c r="AF311" s="155"/>
      <c r="AG311" s="155"/>
      <c r="AH311" s="155"/>
      <c r="AI311" s="155"/>
      <c r="AJ311" s="155"/>
      <c r="AK311" s="155"/>
      <c r="AL311" s="155"/>
      <c r="AM311" s="155"/>
      <c r="AN311" s="155"/>
      <c r="AO311" s="155"/>
      <c r="AP311" s="155"/>
      <c r="AQ311" s="155"/>
      <c r="AR311" s="155"/>
      <c r="AS311" s="155"/>
      <c r="AT311" s="155"/>
      <c r="AU311" s="155"/>
      <c r="AV311" s="155"/>
      <c r="AW311" s="155"/>
      <c r="AX311" s="155"/>
      <c r="AY311" s="155"/>
      <c r="AZ311" s="155"/>
      <c r="BA311" s="155"/>
      <c r="BB311" s="155"/>
      <c r="BC311" s="155"/>
      <c r="BD311" s="155"/>
      <c r="BE311" s="155"/>
      <c r="BF311" s="155"/>
      <c r="BG311" s="155"/>
      <c r="BH311" s="155"/>
      <c r="BI311" s="155"/>
    </row>
    <row r="312" spans="1:61" x14ac:dyDescent="0.2">
      <c r="A312" s="155"/>
      <c r="B312" s="155"/>
      <c r="C312" s="155"/>
      <c r="D312" s="155"/>
      <c r="E312" s="155"/>
      <c r="F312" s="155"/>
      <c r="G312" s="155"/>
      <c r="H312" s="155"/>
      <c r="I312" s="155"/>
      <c r="J312" s="155"/>
      <c r="K312" s="155"/>
      <c r="L312" s="155"/>
      <c r="M312" s="155"/>
      <c r="N312" s="155"/>
      <c r="O312" s="155"/>
      <c r="P312" s="155"/>
      <c r="Q312" s="155"/>
      <c r="R312" s="155"/>
      <c r="S312" s="155"/>
      <c r="T312" s="155"/>
      <c r="U312" s="155"/>
      <c r="V312" s="155"/>
      <c r="W312" s="155"/>
      <c r="X312" s="155"/>
      <c r="Y312" s="155"/>
      <c r="Z312" s="155"/>
      <c r="AA312" s="155"/>
      <c r="AB312" s="155"/>
      <c r="AC312" s="155"/>
      <c r="AD312" s="155"/>
      <c r="AE312" s="155"/>
      <c r="AF312" s="155"/>
      <c r="AG312" s="155"/>
      <c r="AH312" s="155"/>
      <c r="AI312" s="155"/>
      <c r="AJ312" s="155"/>
      <c r="AK312" s="155"/>
      <c r="AL312" s="155"/>
      <c r="AM312" s="155"/>
      <c r="AN312" s="155"/>
      <c r="AO312" s="155"/>
      <c r="AP312" s="155"/>
      <c r="AQ312" s="155"/>
      <c r="AR312" s="155"/>
      <c r="AS312" s="155"/>
      <c r="AT312" s="155"/>
      <c r="AU312" s="155"/>
      <c r="AV312" s="155"/>
      <c r="AW312" s="155"/>
      <c r="AX312" s="155"/>
      <c r="AY312" s="155"/>
      <c r="AZ312" s="155"/>
      <c r="BA312" s="155"/>
      <c r="BB312" s="155"/>
      <c r="BC312" s="155"/>
      <c r="BD312" s="155"/>
      <c r="BE312" s="155"/>
      <c r="BF312" s="155"/>
      <c r="BG312" s="155"/>
      <c r="BH312" s="155"/>
      <c r="BI312" s="155"/>
    </row>
    <row r="313" spans="1:61" x14ac:dyDescent="0.2">
      <c r="A313" s="155"/>
      <c r="B313" s="155"/>
      <c r="C313" s="155"/>
      <c r="D313" s="155"/>
      <c r="E313" s="155"/>
      <c r="F313" s="155"/>
      <c r="G313" s="155"/>
      <c r="H313" s="155"/>
      <c r="I313" s="155"/>
      <c r="J313" s="155"/>
      <c r="K313" s="155"/>
      <c r="L313" s="155"/>
      <c r="M313" s="155"/>
      <c r="N313" s="155"/>
      <c r="O313" s="155"/>
      <c r="P313" s="155"/>
      <c r="Q313" s="155"/>
      <c r="R313" s="155"/>
      <c r="S313" s="155"/>
      <c r="T313" s="155"/>
      <c r="U313" s="155"/>
      <c r="V313" s="155"/>
      <c r="W313" s="155"/>
      <c r="X313" s="155"/>
      <c r="Y313" s="155"/>
      <c r="Z313" s="155"/>
      <c r="AA313" s="155"/>
      <c r="AB313" s="155"/>
      <c r="AC313" s="155"/>
      <c r="AD313" s="155"/>
      <c r="AE313" s="155"/>
      <c r="AF313" s="155"/>
      <c r="AG313" s="155"/>
      <c r="AH313" s="155"/>
      <c r="AI313" s="155"/>
      <c r="AJ313" s="155"/>
      <c r="AK313" s="155"/>
      <c r="AL313" s="155"/>
      <c r="AM313" s="155"/>
      <c r="AN313" s="155"/>
      <c r="AO313" s="155"/>
      <c r="AP313" s="155"/>
      <c r="AQ313" s="155"/>
      <c r="AR313" s="155"/>
      <c r="AS313" s="155"/>
      <c r="AT313" s="155"/>
      <c r="AU313" s="155"/>
      <c r="AV313" s="155"/>
      <c r="AW313" s="155"/>
      <c r="AX313" s="155"/>
      <c r="AY313" s="155"/>
      <c r="AZ313" s="155"/>
      <c r="BA313" s="155"/>
      <c r="BB313" s="155"/>
      <c r="BC313" s="155"/>
      <c r="BD313" s="155"/>
      <c r="BE313" s="155"/>
      <c r="BF313" s="155"/>
      <c r="BG313" s="155"/>
      <c r="BH313" s="155"/>
      <c r="BI313" s="155"/>
    </row>
    <row r="314" spans="1:61" x14ac:dyDescent="0.2">
      <c r="A314" s="155"/>
      <c r="B314" s="155"/>
      <c r="C314" s="155"/>
      <c r="D314" s="155"/>
      <c r="E314" s="155"/>
      <c r="F314" s="155"/>
      <c r="G314" s="155"/>
      <c r="H314" s="155"/>
      <c r="I314" s="155"/>
      <c r="J314" s="155"/>
      <c r="K314" s="155"/>
      <c r="L314" s="155"/>
      <c r="M314" s="155"/>
      <c r="N314" s="155"/>
      <c r="O314" s="155"/>
      <c r="P314" s="155"/>
      <c r="Q314" s="155"/>
      <c r="R314" s="155"/>
      <c r="S314" s="155"/>
      <c r="T314" s="155"/>
      <c r="U314" s="155"/>
      <c r="V314" s="155"/>
      <c r="W314" s="155"/>
      <c r="X314" s="155"/>
      <c r="Y314" s="155"/>
      <c r="Z314" s="155"/>
      <c r="AA314" s="155"/>
      <c r="AB314" s="155"/>
      <c r="AC314" s="155"/>
      <c r="AD314" s="155"/>
      <c r="AE314" s="155"/>
      <c r="AF314" s="155"/>
      <c r="AG314" s="155"/>
      <c r="AH314" s="155"/>
      <c r="AI314" s="155"/>
      <c r="AJ314" s="155"/>
      <c r="AK314" s="155"/>
      <c r="AL314" s="155"/>
      <c r="AM314" s="155"/>
      <c r="AN314" s="155"/>
      <c r="AO314" s="155"/>
      <c r="AP314" s="155"/>
      <c r="AQ314" s="155"/>
      <c r="AR314" s="155"/>
      <c r="AS314" s="155"/>
      <c r="AT314" s="155"/>
      <c r="AU314" s="155"/>
      <c r="AV314" s="155"/>
      <c r="AW314" s="155"/>
      <c r="AX314" s="155"/>
      <c r="AY314" s="155"/>
      <c r="AZ314" s="155"/>
      <c r="BA314" s="155"/>
      <c r="BB314" s="155"/>
      <c r="BC314" s="155"/>
      <c r="BD314" s="155"/>
      <c r="BE314" s="155"/>
      <c r="BF314" s="155"/>
      <c r="BG314" s="155"/>
      <c r="BH314" s="155"/>
      <c r="BI314" s="155"/>
    </row>
    <row r="315" spans="1:61" x14ac:dyDescent="0.2">
      <c r="A315" s="155"/>
      <c r="B315" s="155"/>
      <c r="C315" s="155"/>
      <c r="D315" s="155"/>
      <c r="E315" s="155"/>
      <c r="F315" s="155"/>
      <c r="G315" s="155"/>
      <c r="H315" s="155"/>
      <c r="I315" s="155"/>
      <c r="J315" s="155"/>
      <c r="K315" s="155"/>
      <c r="L315" s="155"/>
      <c r="M315" s="155"/>
      <c r="N315" s="155"/>
      <c r="O315" s="155"/>
      <c r="P315" s="155"/>
      <c r="Q315" s="155"/>
      <c r="R315" s="155"/>
      <c r="S315" s="155"/>
      <c r="T315" s="155"/>
      <c r="U315" s="155"/>
      <c r="V315" s="155"/>
      <c r="W315" s="155"/>
      <c r="X315" s="155"/>
      <c r="Y315" s="155"/>
      <c r="Z315" s="155"/>
      <c r="AA315" s="155"/>
      <c r="AB315" s="155"/>
      <c r="AC315" s="155"/>
      <c r="AD315" s="155"/>
      <c r="AE315" s="155"/>
      <c r="AF315" s="155"/>
      <c r="AG315" s="155"/>
      <c r="AH315" s="155"/>
      <c r="AI315" s="155"/>
      <c r="AJ315" s="155"/>
      <c r="AK315" s="155"/>
      <c r="AL315" s="155"/>
      <c r="AM315" s="155"/>
      <c r="AN315" s="155"/>
      <c r="AO315" s="155"/>
      <c r="AP315" s="155"/>
      <c r="AQ315" s="155"/>
      <c r="AR315" s="155"/>
      <c r="AS315" s="155"/>
      <c r="AT315" s="155"/>
      <c r="AU315" s="155"/>
      <c r="AV315" s="155"/>
      <c r="AW315" s="155"/>
      <c r="AX315" s="155"/>
      <c r="AY315" s="155"/>
      <c r="AZ315" s="155"/>
      <c r="BA315" s="155"/>
      <c r="BB315" s="155"/>
      <c r="BC315" s="155"/>
      <c r="BD315" s="155"/>
      <c r="BE315" s="155"/>
      <c r="BF315" s="155"/>
      <c r="BG315" s="155"/>
      <c r="BH315" s="155"/>
      <c r="BI315" s="155"/>
    </row>
    <row r="316" spans="1:61" x14ac:dyDescent="0.2">
      <c r="A316" s="155"/>
      <c r="B316" s="155"/>
      <c r="C316" s="155"/>
      <c r="D316" s="155"/>
      <c r="E316" s="155"/>
      <c r="F316" s="155"/>
      <c r="G316" s="155"/>
      <c r="H316" s="155"/>
      <c r="I316" s="155"/>
      <c r="J316" s="155"/>
      <c r="K316" s="155"/>
      <c r="L316" s="155"/>
      <c r="M316" s="155"/>
      <c r="N316" s="155"/>
      <c r="O316" s="155"/>
      <c r="P316" s="155"/>
      <c r="Q316" s="155"/>
      <c r="R316" s="155"/>
      <c r="S316" s="155"/>
      <c r="T316" s="155"/>
      <c r="U316" s="155"/>
      <c r="V316" s="155"/>
      <c r="W316" s="155"/>
      <c r="X316" s="155"/>
      <c r="Y316" s="155"/>
      <c r="Z316" s="155"/>
      <c r="AA316" s="155"/>
      <c r="AB316" s="155"/>
      <c r="AC316" s="155"/>
      <c r="AD316" s="155"/>
      <c r="AE316" s="155"/>
      <c r="AF316" s="155"/>
      <c r="AG316" s="155"/>
      <c r="AH316" s="155"/>
      <c r="AI316" s="155"/>
      <c r="AJ316" s="155"/>
      <c r="AK316" s="155"/>
      <c r="AL316" s="155"/>
      <c r="AM316" s="155"/>
      <c r="AN316" s="155"/>
      <c r="AO316" s="155"/>
      <c r="AP316" s="155"/>
      <c r="AQ316" s="155"/>
      <c r="AR316" s="155"/>
      <c r="AS316" s="155"/>
      <c r="AT316" s="155"/>
      <c r="AU316" s="155"/>
      <c r="AV316" s="155"/>
      <c r="AW316" s="155"/>
      <c r="AX316" s="155"/>
      <c r="AY316" s="155"/>
      <c r="AZ316" s="155"/>
      <c r="BA316" s="155"/>
      <c r="BB316" s="155"/>
      <c r="BC316" s="155"/>
      <c r="BD316" s="155"/>
      <c r="BE316" s="155"/>
      <c r="BF316" s="155"/>
      <c r="BG316" s="155"/>
      <c r="BH316" s="155"/>
      <c r="BI316" s="155"/>
    </row>
    <row r="317" spans="1:61" x14ac:dyDescent="0.2">
      <c r="A317" s="155"/>
      <c r="B317" s="155"/>
      <c r="C317" s="155"/>
      <c r="D317" s="155"/>
      <c r="E317" s="155"/>
      <c r="F317" s="155"/>
      <c r="G317" s="155"/>
      <c r="H317" s="155"/>
      <c r="I317" s="155"/>
      <c r="J317" s="155"/>
      <c r="K317" s="155"/>
      <c r="L317" s="155"/>
      <c r="M317" s="155"/>
      <c r="N317" s="155"/>
      <c r="O317" s="155"/>
      <c r="P317" s="155"/>
      <c r="Q317" s="155"/>
      <c r="R317" s="155"/>
      <c r="S317" s="155"/>
      <c r="T317" s="155"/>
      <c r="U317" s="155"/>
      <c r="V317" s="155"/>
      <c r="W317" s="155"/>
      <c r="X317" s="155"/>
      <c r="Y317" s="155"/>
      <c r="Z317" s="155"/>
      <c r="AA317" s="155"/>
      <c r="AB317" s="155"/>
      <c r="AC317" s="155"/>
      <c r="AD317" s="155"/>
      <c r="AE317" s="155"/>
      <c r="AF317" s="155"/>
      <c r="AG317" s="155"/>
      <c r="AH317" s="155"/>
      <c r="AI317" s="155"/>
      <c r="AJ317" s="155"/>
      <c r="AK317" s="155"/>
      <c r="AL317" s="155"/>
      <c r="AM317" s="155"/>
      <c r="AN317" s="155"/>
      <c r="AO317" s="155"/>
      <c r="AP317" s="155"/>
      <c r="AQ317" s="155"/>
      <c r="AR317" s="155"/>
      <c r="AS317" s="155"/>
      <c r="AT317" s="155"/>
      <c r="AU317" s="155"/>
      <c r="AV317" s="155"/>
      <c r="AW317" s="155"/>
      <c r="AX317" s="155"/>
      <c r="AY317" s="155"/>
      <c r="AZ317" s="155"/>
      <c r="BA317" s="155"/>
      <c r="BB317" s="155"/>
      <c r="BC317" s="155"/>
      <c r="BD317" s="155"/>
      <c r="BE317" s="155"/>
      <c r="BF317" s="155"/>
      <c r="BG317" s="155"/>
      <c r="BH317" s="155"/>
      <c r="BI317" s="155"/>
    </row>
    <row r="318" spans="1:61" x14ac:dyDescent="0.2">
      <c r="A318" s="155"/>
      <c r="B318" s="155"/>
      <c r="C318" s="155"/>
      <c r="D318" s="155"/>
      <c r="E318" s="155"/>
      <c r="F318" s="155"/>
      <c r="G318" s="155"/>
      <c r="H318" s="155"/>
      <c r="I318" s="155"/>
      <c r="J318" s="155"/>
      <c r="K318" s="155"/>
      <c r="L318" s="155"/>
      <c r="M318" s="155"/>
      <c r="N318" s="155"/>
      <c r="O318" s="155"/>
      <c r="P318" s="155"/>
      <c r="Q318" s="155"/>
      <c r="R318" s="155"/>
      <c r="S318" s="155"/>
      <c r="T318" s="155"/>
      <c r="U318" s="155"/>
      <c r="V318" s="155"/>
      <c r="W318" s="155"/>
      <c r="X318" s="155"/>
      <c r="Y318" s="155"/>
      <c r="Z318" s="155"/>
      <c r="AA318" s="155"/>
      <c r="AB318" s="155"/>
      <c r="AC318" s="155"/>
      <c r="AD318" s="155"/>
      <c r="AE318" s="155"/>
      <c r="AF318" s="155"/>
      <c r="AG318" s="155"/>
      <c r="AH318" s="155"/>
      <c r="AI318" s="155"/>
      <c r="AJ318" s="155"/>
      <c r="AK318" s="155"/>
      <c r="AL318" s="155"/>
      <c r="AM318" s="155"/>
      <c r="AN318" s="155"/>
      <c r="AO318" s="155"/>
      <c r="AP318" s="155"/>
      <c r="AQ318" s="155"/>
      <c r="AR318" s="155"/>
      <c r="AS318" s="155"/>
      <c r="AT318" s="155"/>
      <c r="AU318" s="155"/>
      <c r="AV318" s="155"/>
      <c r="AW318" s="155"/>
      <c r="AX318" s="155"/>
      <c r="AY318" s="155"/>
      <c r="AZ318" s="155"/>
      <c r="BA318" s="155"/>
      <c r="BB318" s="155"/>
      <c r="BC318" s="155"/>
      <c r="BD318" s="155"/>
      <c r="BE318" s="155"/>
      <c r="BF318" s="155"/>
      <c r="BG318" s="155"/>
      <c r="BH318" s="155"/>
      <c r="BI318" s="155"/>
    </row>
    <row r="319" spans="1:61" x14ac:dyDescent="0.2">
      <c r="A319" s="155"/>
      <c r="B319" s="155"/>
      <c r="C319" s="155"/>
      <c r="D319" s="155"/>
      <c r="E319" s="155"/>
      <c r="F319" s="155"/>
      <c r="G319" s="155"/>
      <c r="H319" s="155"/>
      <c r="I319" s="155"/>
      <c r="J319" s="155"/>
      <c r="K319" s="155"/>
      <c r="L319" s="155"/>
      <c r="M319" s="155"/>
      <c r="N319" s="155"/>
      <c r="O319" s="155"/>
      <c r="P319" s="155"/>
      <c r="Q319" s="155"/>
      <c r="R319" s="155"/>
      <c r="S319" s="155"/>
      <c r="T319" s="155"/>
      <c r="U319" s="155"/>
      <c r="V319" s="155"/>
      <c r="W319" s="155"/>
      <c r="X319" s="155"/>
      <c r="Y319" s="155"/>
      <c r="Z319" s="155"/>
      <c r="AA319" s="155"/>
      <c r="AB319" s="155"/>
      <c r="AC319" s="155"/>
      <c r="AD319" s="155"/>
      <c r="AE319" s="155"/>
      <c r="AF319" s="155"/>
      <c r="AG319" s="155"/>
      <c r="AH319" s="155"/>
      <c r="AI319" s="155"/>
      <c r="AJ319" s="155"/>
      <c r="AK319" s="155"/>
      <c r="AL319" s="155"/>
      <c r="AM319" s="155"/>
      <c r="AN319" s="155"/>
      <c r="AO319" s="155"/>
      <c r="AP319" s="155"/>
      <c r="AQ319" s="155"/>
      <c r="AR319" s="155"/>
      <c r="AS319" s="155"/>
      <c r="AT319" s="155"/>
      <c r="AU319" s="155"/>
      <c r="AV319" s="155"/>
      <c r="AW319" s="155"/>
      <c r="AX319" s="155"/>
      <c r="AY319" s="155"/>
      <c r="AZ319" s="155"/>
      <c r="BA319" s="155"/>
      <c r="BB319" s="155"/>
      <c r="BC319" s="155"/>
      <c r="BD319" s="155"/>
      <c r="BE319" s="155"/>
      <c r="BF319" s="155"/>
      <c r="BG319" s="155"/>
      <c r="BH319" s="155"/>
      <c r="BI319" s="155"/>
    </row>
    <row r="320" spans="1:61" x14ac:dyDescent="0.2">
      <c r="A320" s="155"/>
      <c r="B320" s="155"/>
      <c r="C320" s="155"/>
      <c r="D320" s="155"/>
      <c r="E320" s="155"/>
      <c r="F320" s="155"/>
      <c r="G320" s="155"/>
      <c r="H320" s="155"/>
      <c r="I320" s="155"/>
      <c r="J320" s="155"/>
      <c r="K320" s="155"/>
      <c r="L320" s="155"/>
      <c r="M320" s="155"/>
      <c r="N320" s="155"/>
      <c r="O320" s="155"/>
      <c r="P320" s="155"/>
      <c r="Q320" s="155"/>
      <c r="R320" s="155"/>
      <c r="S320" s="155"/>
      <c r="T320" s="155"/>
      <c r="U320" s="155"/>
      <c r="V320" s="155"/>
      <c r="W320" s="155"/>
      <c r="X320" s="155"/>
      <c r="Y320" s="155"/>
      <c r="Z320" s="155"/>
      <c r="AA320" s="155"/>
      <c r="AB320" s="155"/>
      <c r="AC320" s="155"/>
      <c r="AD320" s="155"/>
      <c r="AE320" s="155"/>
      <c r="AF320" s="155"/>
      <c r="AG320" s="155"/>
      <c r="AH320" s="155"/>
      <c r="AI320" s="155"/>
      <c r="AJ320" s="155"/>
      <c r="AK320" s="155"/>
      <c r="AL320" s="155"/>
      <c r="AM320" s="155"/>
      <c r="AN320" s="155"/>
      <c r="AO320" s="155"/>
      <c r="AP320" s="155"/>
      <c r="AQ320" s="155"/>
      <c r="AR320" s="155"/>
      <c r="AS320" s="155"/>
      <c r="AT320" s="155"/>
      <c r="AU320" s="155"/>
      <c r="AV320" s="155"/>
      <c r="AW320" s="155"/>
      <c r="AX320" s="155"/>
      <c r="AY320" s="155"/>
      <c r="AZ320" s="155"/>
      <c r="BA320" s="155"/>
      <c r="BB320" s="155"/>
      <c r="BC320" s="155"/>
      <c r="BD320" s="155"/>
      <c r="BE320" s="155"/>
      <c r="BF320" s="155"/>
      <c r="BG320" s="155"/>
      <c r="BH320" s="155"/>
      <c r="BI320" s="155"/>
    </row>
    <row r="321" spans="1:61" x14ac:dyDescent="0.2">
      <c r="A321" s="155"/>
      <c r="B321" s="155"/>
      <c r="C321" s="155"/>
      <c r="D321" s="155"/>
      <c r="E321" s="155"/>
      <c r="F321" s="155"/>
      <c r="G321" s="155"/>
      <c r="H321" s="155"/>
      <c r="I321" s="155"/>
      <c r="J321" s="155"/>
      <c r="K321" s="155"/>
      <c r="L321" s="155"/>
      <c r="M321" s="155"/>
      <c r="N321" s="155"/>
      <c r="O321" s="155"/>
      <c r="P321" s="155"/>
      <c r="Q321" s="155"/>
      <c r="R321" s="155"/>
      <c r="S321" s="155"/>
      <c r="T321" s="155"/>
      <c r="U321" s="155"/>
      <c r="V321" s="155"/>
      <c r="W321" s="155"/>
      <c r="X321" s="155"/>
      <c r="Y321" s="155"/>
      <c r="Z321" s="155"/>
      <c r="AA321" s="155"/>
      <c r="AB321" s="155"/>
      <c r="AC321" s="155"/>
      <c r="AD321" s="155"/>
      <c r="AE321" s="155"/>
      <c r="AF321" s="155"/>
      <c r="AG321" s="155"/>
      <c r="AH321" s="155"/>
      <c r="AI321" s="155"/>
      <c r="AJ321" s="155"/>
      <c r="AK321" s="155"/>
      <c r="AL321" s="155"/>
      <c r="AM321" s="155"/>
      <c r="AN321" s="155"/>
      <c r="AO321" s="155"/>
      <c r="AP321" s="155"/>
      <c r="AQ321" s="155"/>
      <c r="AR321" s="155"/>
      <c r="AS321" s="155"/>
      <c r="AT321" s="155"/>
      <c r="AU321" s="155"/>
      <c r="AV321" s="155"/>
      <c r="AW321" s="155"/>
      <c r="AX321" s="155"/>
      <c r="AY321" s="155"/>
      <c r="AZ321" s="155"/>
      <c r="BA321" s="155"/>
      <c r="BB321" s="155"/>
      <c r="BC321" s="155"/>
      <c r="BD321" s="155"/>
      <c r="BE321" s="155"/>
      <c r="BF321" s="155"/>
      <c r="BG321" s="155"/>
      <c r="BH321" s="155"/>
      <c r="BI321" s="155"/>
    </row>
    <row r="322" spans="1:61" x14ac:dyDescent="0.2">
      <c r="A322" s="155"/>
      <c r="B322" s="155"/>
      <c r="C322" s="155"/>
      <c r="D322" s="155"/>
      <c r="E322" s="155"/>
      <c r="F322" s="155"/>
      <c r="G322" s="155"/>
      <c r="H322" s="155"/>
      <c r="I322" s="155"/>
      <c r="J322" s="155"/>
      <c r="K322" s="155"/>
      <c r="L322" s="155"/>
      <c r="M322" s="155"/>
      <c r="N322" s="155"/>
      <c r="O322" s="155"/>
      <c r="P322" s="155"/>
      <c r="Q322" s="155"/>
      <c r="R322" s="155"/>
      <c r="S322" s="155"/>
      <c r="T322" s="155"/>
      <c r="U322" s="155"/>
      <c r="V322" s="155"/>
      <c r="W322" s="155"/>
      <c r="X322" s="155"/>
      <c r="Y322" s="155"/>
      <c r="Z322" s="155"/>
      <c r="AA322" s="155"/>
      <c r="AB322" s="155"/>
      <c r="AC322" s="155"/>
      <c r="AD322" s="155"/>
      <c r="AE322" s="155"/>
      <c r="AF322" s="155"/>
      <c r="AG322" s="155"/>
      <c r="AH322" s="155"/>
      <c r="AI322" s="155"/>
      <c r="AJ322" s="155"/>
      <c r="AK322" s="155"/>
      <c r="AL322" s="155"/>
      <c r="AM322" s="155"/>
      <c r="AN322" s="155"/>
      <c r="AO322" s="155"/>
      <c r="AP322" s="155"/>
      <c r="AQ322" s="155"/>
      <c r="AR322" s="155"/>
      <c r="AS322" s="155"/>
      <c r="AT322" s="155"/>
      <c r="AU322" s="155"/>
      <c r="AV322" s="155"/>
      <c r="AW322" s="155"/>
      <c r="AX322" s="155"/>
      <c r="AY322" s="155"/>
      <c r="AZ322" s="155"/>
      <c r="BA322" s="155"/>
      <c r="BB322" s="155"/>
      <c r="BC322" s="155"/>
      <c r="BD322" s="155"/>
      <c r="BE322" s="155"/>
      <c r="BF322" s="155"/>
      <c r="BG322" s="155"/>
      <c r="BH322" s="155"/>
      <c r="BI322" s="155"/>
    </row>
    <row r="323" spans="1:61" x14ac:dyDescent="0.2">
      <c r="A323" s="155"/>
      <c r="B323" s="155"/>
      <c r="C323" s="155"/>
      <c r="D323" s="155"/>
      <c r="E323" s="155"/>
      <c r="F323" s="155"/>
      <c r="G323" s="155"/>
      <c r="H323" s="155"/>
      <c r="I323" s="155"/>
      <c r="J323" s="155"/>
      <c r="K323" s="155"/>
      <c r="L323" s="155"/>
      <c r="M323" s="155"/>
      <c r="N323" s="155"/>
      <c r="O323" s="155"/>
      <c r="P323" s="155"/>
      <c r="Q323" s="155"/>
      <c r="R323" s="155"/>
      <c r="S323" s="155"/>
      <c r="T323" s="155"/>
      <c r="U323" s="155"/>
      <c r="V323" s="155"/>
      <c r="W323" s="155"/>
      <c r="X323" s="155"/>
      <c r="Y323" s="155"/>
      <c r="Z323" s="155"/>
      <c r="AA323" s="155"/>
      <c r="AB323" s="155"/>
      <c r="AC323" s="155"/>
      <c r="AD323" s="155"/>
      <c r="AE323" s="155"/>
      <c r="AF323" s="155"/>
      <c r="AG323" s="155"/>
      <c r="AH323" s="155"/>
      <c r="AI323" s="155"/>
      <c r="AJ323" s="155"/>
      <c r="AK323" s="155"/>
      <c r="AL323" s="155"/>
      <c r="AM323" s="155"/>
      <c r="AN323" s="155"/>
      <c r="AO323" s="155"/>
      <c r="AP323" s="155"/>
      <c r="AQ323" s="155"/>
      <c r="AR323" s="155"/>
      <c r="AS323" s="155"/>
      <c r="AT323" s="155"/>
      <c r="AU323" s="155"/>
      <c r="AV323" s="155"/>
      <c r="AW323" s="155"/>
      <c r="AX323" s="155"/>
      <c r="AY323" s="155"/>
      <c r="AZ323" s="155"/>
      <c r="BA323" s="155"/>
      <c r="BB323" s="155"/>
      <c r="BC323" s="155"/>
      <c r="BD323" s="155"/>
      <c r="BE323" s="155"/>
      <c r="BF323" s="155"/>
      <c r="BG323" s="155"/>
      <c r="BH323" s="155"/>
      <c r="BI323" s="155"/>
    </row>
    <row r="324" spans="1:61" x14ac:dyDescent="0.2">
      <c r="A324" s="155"/>
      <c r="B324" s="155"/>
      <c r="C324" s="155"/>
      <c r="D324" s="155"/>
      <c r="E324" s="155"/>
      <c r="F324" s="155"/>
      <c r="G324" s="155"/>
      <c r="H324" s="155"/>
      <c r="I324" s="155"/>
      <c r="J324" s="155"/>
      <c r="K324" s="155"/>
      <c r="L324" s="155"/>
      <c r="M324" s="155"/>
      <c r="N324" s="155"/>
      <c r="O324" s="155"/>
      <c r="P324" s="155"/>
      <c r="Q324" s="155"/>
      <c r="R324" s="155"/>
      <c r="S324" s="155"/>
      <c r="T324" s="155"/>
      <c r="U324" s="155"/>
      <c r="V324" s="155"/>
      <c r="W324" s="155"/>
      <c r="X324" s="155"/>
      <c r="Y324" s="155"/>
      <c r="Z324" s="155"/>
      <c r="AA324" s="155"/>
      <c r="AB324" s="155"/>
      <c r="AC324" s="155"/>
      <c r="AD324" s="155"/>
      <c r="AE324" s="155"/>
      <c r="AF324" s="155"/>
      <c r="AG324" s="155"/>
      <c r="AH324" s="155"/>
      <c r="AI324" s="155"/>
      <c r="AJ324" s="155"/>
      <c r="AK324" s="155"/>
      <c r="AL324" s="155"/>
      <c r="AM324" s="155"/>
      <c r="AN324" s="155"/>
      <c r="AO324" s="155"/>
      <c r="AP324" s="155"/>
      <c r="AQ324" s="155"/>
      <c r="AR324" s="155"/>
      <c r="AS324" s="155"/>
      <c r="AT324" s="155"/>
      <c r="AU324" s="155"/>
      <c r="AV324" s="155"/>
      <c r="AW324" s="155"/>
      <c r="AX324" s="155"/>
      <c r="AY324" s="155"/>
      <c r="AZ324" s="155"/>
      <c r="BA324" s="155"/>
      <c r="BB324" s="155"/>
      <c r="BC324" s="155"/>
      <c r="BD324" s="155"/>
      <c r="BE324" s="155"/>
      <c r="BF324" s="155"/>
      <c r="BG324" s="155"/>
      <c r="BH324" s="155"/>
      <c r="BI324" s="155"/>
    </row>
    <row r="325" spans="1:61" x14ac:dyDescent="0.2">
      <c r="A325" s="155"/>
      <c r="B325" s="155"/>
      <c r="C325" s="155"/>
      <c r="D325" s="155"/>
      <c r="E325" s="155"/>
      <c r="F325" s="155"/>
      <c r="G325" s="155"/>
      <c r="H325" s="155"/>
      <c r="I325" s="155"/>
      <c r="J325" s="155"/>
      <c r="K325" s="155"/>
      <c r="L325" s="155"/>
      <c r="M325" s="155"/>
      <c r="N325" s="155"/>
      <c r="O325" s="155"/>
      <c r="P325" s="155"/>
      <c r="Q325" s="155"/>
      <c r="R325" s="155"/>
      <c r="S325" s="155"/>
      <c r="T325" s="155"/>
      <c r="U325" s="155"/>
      <c r="V325" s="155"/>
      <c r="W325" s="155"/>
      <c r="X325" s="155"/>
      <c r="Y325" s="155"/>
      <c r="Z325" s="155"/>
      <c r="AA325" s="155"/>
      <c r="AB325" s="155"/>
      <c r="AC325" s="155"/>
      <c r="AD325" s="155"/>
      <c r="AE325" s="155"/>
      <c r="AF325" s="155"/>
      <c r="AG325" s="155"/>
      <c r="AH325" s="155"/>
      <c r="AI325" s="155"/>
      <c r="AJ325" s="155"/>
      <c r="AK325" s="155"/>
      <c r="AL325" s="155"/>
      <c r="AM325" s="155"/>
      <c r="AN325" s="155"/>
      <c r="AO325" s="155"/>
      <c r="AP325" s="155"/>
      <c r="AQ325" s="155"/>
      <c r="AR325" s="155"/>
      <c r="AS325" s="155"/>
      <c r="AT325" s="155"/>
      <c r="AU325" s="155"/>
      <c r="AV325" s="155"/>
      <c r="AW325" s="155"/>
      <c r="AX325" s="155"/>
      <c r="AY325" s="155"/>
      <c r="AZ325" s="155"/>
      <c r="BA325" s="155"/>
      <c r="BB325" s="155"/>
      <c r="BC325" s="155"/>
      <c r="BD325" s="155"/>
      <c r="BE325" s="155"/>
      <c r="BF325" s="155"/>
      <c r="BG325" s="155"/>
      <c r="BH325" s="155"/>
      <c r="BI325" s="155"/>
    </row>
    <row r="326" spans="1:61" x14ac:dyDescent="0.2">
      <c r="A326" s="155"/>
      <c r="B326" s="155"/>
      <c r="C326" s="155"/>
      <c r="D326" s="155"/>
      <c r="E326" s="155"/>
      <c r="F326" s="155"/>
      <c r="G326" s="155"/>
      <c r="H326" s="155"/>
      <c r="I326" s="155"/>
      <c r="J326" s="155"/>
      <c r="K326" s="155"/>
      <c r="L326" s="155"/>
      <c r="M326" s="155"/>
      <c r="N326" s="155"/>
      <c r="O326" s="155"/>
      <c r="P326" s="155"/>
      <c r="Q326" s="155"/>
      <c r="R326" s="155"/>
      <c r="S326" s="155"/>
      <c r="T326" s="155"/>
      <c r="U326" s="155"/>
      <c r="V326" s="155"/>
      <c r="W326" s="155"/>
      <c r="X326" s="155"/>
      <c r="Y326" s="155"/>
      <c r="Z326" s="155"/>
      <c r="AA326" s="155"/>
      <c r="AB326" s="155"/>
      <c r="AC326" s="155"/>
      <c r="AD326" s="155"/>
      <c r="AE326" s="155"/>
      <c r="AF326" s="155"/>
      <c r="AG326" s="155"/>
      <c r="AH326" s="155"/>
      <c r="AI326" s="155"/>
      <c r="AJ326" s="155"/>
      <c r="AK326" s="155"/>
      <c r="AL326" s="155"/>
      <c r="AM326" s="155"/>
      <c r="AN326" s="155"/>
      <c r="AO326" s="155"/>
      <c r="AP326" s="155"/>
      <c r="AQ326" s="155"/>
      <c r="AR326" s="155"/>
      <c r="AS326" s="155"/>
      <c r="AT326" s="155"/>
      <c r="AU326" s="155"/>
      <c r="AV326" s="155"/>
      <c r="AW326" s="155"/>
      <c r="AX326" s="155"/>
      <c r="AY326" s="155"/>
      <c r="AZ326" s="155"/>
      <c r="BA326" s="155"/>
      <c r="BB326" s="155"/>
      <c r="BC326" s="155"/>
      <c r="BD326" s="155"/>
      <c r="BE326" s="155"/>
      <c r="BF326" s="155"/>
      <c r="BG326" s="155"/>
      <c r="BH326" s="155"/>
      <c r="BI326" s="155"/>
    </row>
    <row r="327" spans="1:61" x14ac:dyDescent="0.2">
      <c r="A327" s="155"/>
      <c r="B327" s="155"/>
      <c r="C327" s="155"/>
      <c r="D327" s="155"/>
      <c r="E327" s="155"/>
      <c r="F327" s="155"/>
      <c r="G327" s="155"/>
      <c r="H327" s="155"/>
      <c r="I327" s="155"/>
      <c r="J327" s="155"/>
      <c r="K327" s="155"/>
      <c r="L327" s="155"/>
      <c r="M327" s="155"/>
      <c r="N327" s="155"/>
      <c r="O327" s="155"/>
      <c r="P327" s="155"/>
      <c r="Q327" s="155"/>
      <c r="R327" s="155"/>
      <c r="S327" s="155"/>
      <c r="T327" s="155"/>
      <c r="U327" s="155"/>
      <c r="V327" s="155"/>
      <c r="W327" s="155"/>
      <c r="X327" s="155"/>
      <c r="Y327" s="155"/>
      <c r="Z327" s="155"/>
      <c r="AA327" s="155"/>
      <c r="AB327" s="155"/>
      <c r="AC327" s="155"/>
      <c r="AD327" s="155"/>
      <c r="AE327" s="155"/>
      <c r="AF327" s="155"/>
      <c r="AG327" s="155"/>
      <c r="AH327" s="155"/>
      <c r="AI327" s="155"/>
      <c r="AJ327" s="155"/>
      <c r="AK327" s="155"/>
      <c r="AL327" s="155"/>
      <c r="AM327" s="155"/>
      <c r="AN327" s="155"/>
      <c r="AO327" s="155"/>
      <c r="AP327" s="155"/>
      <c r="AQ327" s="155"/>
      <c r="AR327" s="155"/>
      <c r="AS327" s="155"/>
      <c r="AT327" s="155"/>
      <c r="AU327" s="155"/>
      <c r="AV327" s="155"/>
      <c r="AW327" s="155"/>
      <c r="AX327" s="155"/>
      <c r="AY327" s="155"/>
      <c r="AZ327" s="155"/>
      <c r="BA327" s="155"/>
      <c r="BB327" s="155"/>
      <c r="BC327" s="155"/>
      <c r="BD327" s="155"/>
      <c r="BE327" s="155"/>
      <c r="BF327" s="155"/>
      <c r="BG327" s="155"/>
      <c r="BH327" s="155"/>
      <c r="BI327" s="155"/>
    </row>
    <row r="328" spans="1:61" x14ac:dyDescent="0.2">
      <c r="A328" s="155"/>
      <c r="B328" s="155"/>
      <c r="C328" s="155"/>
      <c r="D328" s="155"/>
      <c r="E328" s="155"/>
      <c r="F328" s="155"/>
      <c r="G328" s="155"/>
      <c r="H328" s="155"/>
      <c r="I328" s="155"/>
      <c r="J328" s="155"/>
      <c r="K328" s="155"/>
      <c r="L328" s="155"/>
      <c r="M328" s="155"/>
      <c r="N328" s="155"/>
      <c r="O328" s="155"/>
      <c r="P328" s="155"/>
      <c r="Q328" s="155"/>
      <c r="R328" s="155"/>
      <c r="S328" s="155"/>
      <c r="T328" s="155"/>
      <c r="U328" s="155"/>
      <c r="V328" s="155"/>
      <c r="W328" s="155"/>
      <c r="X328" s="155"/>
      <c r="Y328" s="155"/>
      <c r="Z328" s="155"/>
      <c r="AA328" s="155"/>
      <c r="AB328" s="155"/>
      <c r="AC328" s="155"/>
      <c r="AD328" s="155"/>
      <c r="AE328" s="155"/>
      <c r="AF328" s="155"/>
      <c r="AG328" s="155"/>
      <c r="AH328" s="155"/>
      <c r="AI328" s="155"/>
      <c r="AJ328" s="155"/>
      <c r="AK328" s="155"/>
      <c r="AL328" s="155"/>
      <c r="AM328" s="155"/>
      <c r="AN328" s="155"/>
      <c r="AO328" s="155"/>
      <c r="AP328" s="155"/>
      <c r="AQ328" s="155"/>
      <c r="AR328" s="155"/>
      <c r="AS328" s="155"/>
      <c r="AT328" s="155"/>
      <c r="AU328" s="155"/>
      <c r="AV328" s="155"/>
      <c r="AW328" s="155"/>
      <c r="AX328" s="155"/>
      <c r="AY328" s="155"/>
      <c r="AZ328" s="155"/>
      <c r="BA328" s="155"/>
      <c r="BB328" s="155"/>
      <c r="BC328" s="155"/>
      <c r="BD328" s="155"/>
      <c r="BE328" s="155"/>
      <c r="BF328" s="155"/>
      <c r="BG328" s="155"/>
      <c r="BH328" s="155"/>
      <c r="BI328" s="155"/>
    </row>
    <row r="329" spans="1:61" x14ac:dyDescent="0.2">
      <c r="A329" s="155"/>
      <c r="B329" s="155"/>
      <c r="C329" s="155"/>
      <c r="D329" s="155"/>
      <c r="E329" s="155"/>
      <c r="F329" s="155"/>
      <c r="G329" s="155"/>
      <c r="H329" s="155"/>
      <c r="I329" s="155"/>
      <c r="J329" s="155"/>
      <c r="K329" s="155"/>
      <c r="L329" s="155"/>
      <c r="M329" s="155"/>
      <c r="N329" s="155"/>
      <c r="O329" s="155"/>
      <c r="P329" s="155"/>
      <c r="Q329" s="155"/>
      <c r="R329" s="155"/>
      <c r="S329" s="155"/>
      <c r="T329" s="155"/>
      <c r="U329" s="155"/>
      <c r="V329" s="155"/>
      <c r="W329" s="155"/>
      <c r="X329" s="155"/>
      <c r="Y329" s="155"/>
      <c r="Z329" s="155"/>
      <c r="AA329" s="155"/>
      <c r="AB329" s="155"/>
      <c r="AC329" s="155"/>
      <c r="AD329" s="155"/>
      <c r="AE329" s="155"/>
      <c r="AF329" s="155"/>
      <c r="AG329" s="155"/>
      <c r="AH329" s="155"/>
      <c r="AI329" s="155"/>
      <c r="AJ329" s="155"/>
      <c r="AK329" s="155"/>
      <c r="AL329" s="155"/>
      <c r="AM329" s="155"/>
      <c r="AN329" s="155"/>
      <c r="AO329" s="155"/>
      <c r="AP329" s="155"/>
      <c r="AQ329" s="155"/>
      <c r="AR329" s="155"/>
      <c r="AS329" s="155"/>
      <c r="AT329" s="155"/>
      <c r="AU329" s="155"/>
      <c r="AV329" s="155"/>
      <c r="AW329" s="155"/>
      <c r="AX329" s="155"/>
      <c r="AY329" s="155"/>
      <c r="AZ329" s="155"/>
      <c r="BA329" s="155"/>
      <c r="BB329" s="155"/>
      <c r="BC329" s="155"/>
      <c r="BD329" s="155"/>
      <c r="BE329" s="155"/>
      <c r="BF329" s="155"/>
      <c r="BG329" s="155"/>
      <c r="BH329" s="155"/>
      <c r="BI329" s="155"/>
    </row>
    <row r="330" spans="1:61" x14ac:dyDescent="0.2">
      <c r="A330" s="155"/>
      <c r="B330" s="155"/>
      <c r="C330" s="155"/>
      <c r="D330" s="155"/>
      <c r="E330" s="155"/>
      <c r="F330" s="155"/>
      <c r="G330" s="155"/>
      <c r="H330" s="155"/>
      <c r="I330" s="155"/>
      <c r="J330" s="155"/>
      <c r="K330" s="155"/>
      <c r="L330" s="155"/>
      <c r="M330" s="155"/>
      <c r="N330" s="155"/>
      <c r="O330" s="155"/>
      <c r="P330" s="155"/>
      <c r="Q330" s="155"/>
      <c r="R330" s="155"/>
      <c r="S330" s="155"/>
      <c r="T330" s="155"/>
      <c r="U330" s="155"/>
      <c r="V330" s="155"/>
      <c r="W330" s="155"/>
      <c r="X330" s="155"/>
      <c r="Y330" s="155"/>
      <c r="Z330" s="155"/>
      <c r="AA330" s="155"/>
      <c r="AB330" s="155"/>
      <c r="AC330" s="155"/>
      <c r="AD330" s="155"/>
      <c r="AE330" s="155"/>
      <c r="AF330" s="155"/>
      <c r="AG330" s="155"/>
      <c r="AH330" s="155"/>
      <c r="AI330" s="155"/>
      <c r="AJ330" s="155"/>
      <c r="AK330" s="155"/>
      <c r="AL330" s="155"/>
      <c r="AM330" s="155"/>
      <c r="AN330" s="155"/>
      <c r="AO330" s="155"/>
      <c r="AP330" s="155"/>
      <c r="AQ330" s="155"/>
      <c r="AR330" s="155"/>
      <c r="AS330" s="155"/>
      <c r="AT330" s="155"/>
      <c r="AU330" s="155"/>
      <c r="AV330" s="155"/>
      <c r="AW330" s="155"/>
      <c r="AX330" s="155"/>
      <c r="AY330" s="155"/>
      <c r="AZ330" s="155"/>
      <c r="BA330" s="155"/>
      <c r="BB330" s="155"/>
      <c r="BC330" s="155"/>
      <c r="BD330" s="155"/>
      <c r="BE330" s="155"/>
      <c r="BF330" s="155"/>
      <c r="BG330" s="155"/>
      <c r="BH330" s="155"/>
      <c r="BI330" s="155"/>
    </row>
    <row r="331" spans="1:61" x14ac:dyDescent="0.2">
      <c r="A331" s="155"/>
      <c r="B331" s="155"/>
      <c r="C331" s="155"/>
      <c r="D331" s="155"/>
      <c r="E331" s="155"/>
      <c r="F331" s="155"/>
      <c r="G331" s="155"/>
      <c r="H331" s="155"/>
      <c r="I331" s="155"/>
      <c r="J331" s="155"/>
      <c r="K331" s="155"/>
      <c r="L331" s="155"/>
      <c r="M331" s="155"/>
      <c r="N331" s="155"/>
      <c r="O331" s="155"/>
      <c r="P331" s="155"/>
      <c r="Q331" s="155"/>
      <c r="R331" s="155"/>
      <c r="S331" s="155"/>
      <c r="T331" s="155"/>
      <c r="U331" s="155"/>
      <c r="V331" s="155"/>
      <c r="W331" s="155"/>
      <c r="X331" s="155"/>
      <c r="Y331" s="155"/>
      <c r="Z331" s="155"/>
      <c r="AA331" s="155"/>
      <c r="AB331" s="155"/>
      <c r="AC331" s="155"/>
      <c r="AD331" s="155"/>
      <c r="AE331" s="155"/>
      <c r="AF331" s="155"/>
      <c r="AG331" s="155"/>
      <c r="AH331" s="155"/>
      <c r="AI331" s="155"/>
      <c r="AJ331" s="155"/>
      <c r="AK331" s="155"/>
      <c r="AL331" s="155"/>
      <c r="AM331" s="155"/>
      <c r="AN331" s="155"/>
      <c r="AO331" s="155"/>
      <c r="AP331" s="155"/>
      <c r="AQ331" s="155"/>
      <c r="AR331" s="155"/>
      <c r="AS331" s="155"/>
      <c r="AT331" s="155"/>
      <c r="AU331" s="155"/>
      <c r="AV331" s="155"/>
      <c r="AW331" s="155"/>
      <c r="AX331" s="155"/>
      <c r="AY331" s="155"/>
      <c r="AZ331" s="155"/>
      <c r="BA331" s="155"/>
      <c r="BB331" s="155"/>
      <c r="BC331" s="155"/>
      <c r="BD331" s="155"/>
      <c r="BE331" s="155"/>
      <c r="BF331" s="155"/>
      <c r="BG331" s="155"/>
      <c r="BH331" s="155"/>
      <c r="BI331" s="155"/>
    </row>
    <row r="332" spans="1:61" x14ac:dyDescent="0.2">
      <c r="A332" s="155"/>
      <c r="B332" s="155"/>
      <c r="C332" s="155"/>
      <c r="D332" s="155"/>
      <c r="E332" s="155"/>
      <c r="F332" s="155"/>
      <c r="G332" s="155"/>
      <c r="H332" s="155"/>
      <c r="I332" s="155"/>
      <c r="J332" s="155"/>
      <c r="K332" s="155"/>
      <c r="L332" s="155"/>
      <c r="M332" s="155"/>
      <c r="N332" s="155"/>
      <c r="O332" s="155"/>
      <c r="P332" s="155"/>
      <c r="Q332" s="155"/>
      <c r="R332" s="155"/>
      <c r="S332" s="155"/>
      <c r="T332" s="155"/>
      <c r="U332" s="155"/>
      <c r="V332" s="155"/>
      <c r="W332" s="155"/>
      <c r="X332" s="155"/>
      <c r="Y332" s="155"/>
      <c r="Z332" s="155"/>
      <c r="AA332" s="155"/>
      <c r="AB332" s="155"/>
      <c r="AC332" s="155"/>
      <c r="AD332" s="155"/>
      <c r="AE332" s="155"/>
      <c r="AF332" s="155"/>
      <c r="AG332" s="155"/>
      <c r="AH332" s="155"/>
      <c r="AI332" s="155"/>
      <c r="AJ332" s="155"/>
      <c r="AK332" s="155"/>
      <c r="AL332" s="155"/>
      <c r="AM332" s="155"/>
      <c r="AN332" s="155"/>
      <c r="AO332" s="155"/>
      <c r="AP332" s="155"/>
      <c r="AQ332" s="155"/>
      <c r="AR332" s="155"/>
      <c r="AS332" s="155"/>
      <c r="AT332" s="155"/>
      <c r="AU332" s="155"/>
      <c r="AV332" s="155"/>
      <c r="AW332" s="155"/>
      <c r="AX332" s="155"/>
      <c r="AY332" s="155"/>
      <c r="AZ332" s="155"/>
      <c r="BA332" s="155"/>
      <c r="BB332" s="155"/>
      <c r="BC332" s="155"/>
      <c r="BD332" s="155"/>
      <c r="BE332" s="155"/>
      <c r="BF332" s="155"/>
      <c r="BG332" s="155"/>
      <c r="BH332" s="155"/>
      <c r="BI332" s="155"/>
    </row>
    <row r="333" spans="1:61" x14ac:dyDescent="0.2">
      <c r="A333" s="155"/>
      <c r="B333" s="155"/>
      <c r="C333" s="155"/>
      <c r="D333" s="155"/>
      <c r="E333" s="155"/>
      <c r="F333" s="155"/>
      <c r="G333" s="155"/>
      <c r="H333" s="155"/>
      <c r="I333" s="155"/>
      <c r="J333" s="155"/>
      <c r="K333" s="155"/>
      <c r="L333" s="155"/>
      <c r="M333" s="155"/>
      <c r="N333" s="155"/>
      <c r="O333" s="155"/>
      <c r="P333" s="155"/>
      <c r="Q333" s="155"/>
      <c r="R333" s="155"/>
      <c r="S333" s="155"/>
      <c r="T333" s="155"/>
      <c r="U333" s="155"/>
      <c r="V333" s="155"/>
      <c r="W333" s="155"/>
      <c r="X333" s="155"/>
      <c r="Y333" s="155"/>
      <c r="Z333" s="155"/>
      <c r="AA333" s="155"/>
      <c r="AB333" s="155"/>
      <c r="AC333" s="155"/>
      <c r="AD333" s="155"/>
      <c r="AE333" s="155"/>
      <c r="AF333" s="155"/>
      <c r="AG333" s="155"/>
      <c r="AH333" s="155"/>
      <c r="AI333" s="155"/>
      <c r="AJ333" s="155"/>
      <c r="AK333" s="155"/>
      <c r="AL333" s="155"/>
      <c r="AM333" s="155"/>
      <c r="AN333" s="155"/>
      <c r="AO333" s="155"/>
      <c r="AP333" s="155"/>
      <c r="AQ333" s="155"/>
      <c r="AR333" s="155"/>
      <c r="AS333" s="155"/>
      <c r="AT333" s="155"/>
      <c r="AU333" s="155"/>
      <c r="AV333" s="155"/>
      <c r="AW333" s="155"/>
      <c r="AX333" s="155"/>
      <c r="AY333" s="155"/>
      <c r="AZ333" s="155"/>
      <c r="BA333" s="155"/>
      <c r="BB333" s="155"/>
      <c r="BC333" s="155"/>
      <c r="BD333" s="155"/>
      <c r="BE333" s="155"/>
      <c r="BF333" s="155"/>
      <c r="BG333" s="155"/>
      <c r="BH333" s="155"/>
      <c r="BI333" s="155"/>
    </row>
    <row r="334" spans="1:61" x14ac:dyDescent="0.2">
      <c r="A334" s="155"/>
      <c r="B334" s="155"/>
      <c r="C334" s="155"/>
      <c r="D334" s="155"/>
      <c r="E334" s="155"/>
      <c r="F334" s="155"/>
      <c r="G334" s="155"/>
      <c r="H334" s="155"/>
      <c r="I334" s="155"/>
      <c r="J334" s="155"/>
      <c r="K334" s="155"/>
      <c r="L334" s="155"/>
      <c r="M334" s="155"/>
      <c r="N334" s="155"/>
      <c r="O334" s="155"/>
      <c r="P334" s="155"/>
      <c r="Q334" s="155"/>
      <c r="R334" s="155"/>
      <c r="S334" s="155"/>
      <c r="T334" s="155"/>
      <c r="U334" s="155"/>
      <c r="V334" s="155"/>
      <c r="W334" s="155"/>
      <c r="X334" s="155"/>
      <c r="Y334" s="155"/>
      <c r="Z334" s="155"/>
      <c r="AA334" s="155"/>
      <c r="AB334" s="155"/>
      <c r="AC334" s="155"/>
      <c r="AD334" s="155"/>
      <c r="AE334" s="155"/>
      <c r="AF334" s="155"/>
      <c r="AG334" s="155"/>
      <c r="AH334" s="155"/>
      <c r="AI334" s="155"/>
      <c r="AJ334" s="155"/>
      <c r="AK334" s="155"/>
      <c r="AL334" s="155"/>
      <c r="AM334" s="155"/>
      <c r="AN334" s="155"/>
      <c r="AO334" s="155"/>
      <c r="AP334" s="155"/>
      <c r="AQ334" s="155"/>
      <c r="AR334" s="155"/>
      <c r="AS334" s="155"/>
      <c r="AT334" s="155"/>
      <c r="AU334" s="155"/>
      <c r="AV334" s="155"/>
      <c r="AW334" s="155"/>
      <c r="AX334" s="155"/>
      <c r="AY334" s="155"/>
      <c r="AZ334" s="155"/>
      <c r="BA334" s="155"/>
      <c r="BB334" s="155"/>
      <c r="BC334" s="155"/>
      <c r="BD334" s="155"/>
      <c r="BE334" s="155"/>
      <c r="BF334" s="155"/>
      <c r="BG334" s="155"/>
      <c r="BH334" s="155"/>
      <c r="BI334" s="155"/>
    </row>
    <row r="335" spans="1:61" x14ac:dyDescent="0.2">
      <c r="A335" s="155"/>
      <c r="B335" s="155"/>
      <c r="C335" s="155"/>
      <c r="D335" s="155"/>
      <c r="E335" s="155"/>
      <c r="F335" s="155"/>
      <c r="G335" s="155"/>
      <c r="H335" s="155"/>
      <c r="I335" s="155"/>
      <c r="J335" s="155"/>
      <c r="K335" s="155"/>
      <c r="L335" s="155"/>
      <c r="M335" s="155"/>
      <c r="N335" s="155"/>
      <c r="O335" s="155"/>
      <c r="P335" s="155"/>
      <c r="Q335" s="155"/>
      <c r="R335" s="155"/>
      <c r="S335" s="155"/>
      <c r="T335" s="155"/>
      <c r="U335" s="155"/>
      <c r="V335" s="155"/>
      <c r="W335" s="155"/>
      <c r="X335" s="155"/>
      <c r="Y335" s="155"/>
      <c r="Z335" s="155"/>
      <c r="AA335" s="155"/>
      <c r="AB335" s="155"/>
      <c r="AC335" s="155"/>
      <c r="AD335" s="155"/>
      <c r="AE335" s="155"/>
      <c r="AF335" s="155"/>
      <c r="AG335" s="155"/>
      <c r="AH335" s="155"/>
      <c r="AI335" s="155"/>
      <c r="AJ335" s="155"/>
      <c r="AK335" s="155"/>
      <c r="AL335" s="155"/>
      <c r="AM335" s="155"/>
      <c r="AN335" s="155"/>
      <c r="AO335" s="155"/>
      <c r="AP335" s="155"/>
      <c r="AQ335" s="155"/>
      <c r="AR335" s="155"/>
      <c r="AS335" s="155"/>
      <c r="AT335" s="155"/>
      <c r="AU335" s="155"/>
      <c r="AV335" s="155"/>
      <c r="AW335" s="155"/>
      <c r="AX335" s="155"/>
      <c r="AY335" s="155"/>
      <c r="AZ335" s="155"/>
      <c r="BA335" s="155"/>
      <c r="BB335" s="155"/>
      <c r="BC335" s="155"/>
      <c r="BD335" s="155"/>
      <c r="BE335" s="155"/>
      <c r="BF335" s="155"/>
      <c r="BG335" s="155"/>
      <c r="BH335" s="155"/>
      <c r="BI335" s="155"/>
    </row>
    <row r="336" spans="1:61" x14ac:dyDescent="0.2">
      <c r="A336" s="155"/>
      <c r="B336" s="155"/>
      <c r="C336" s="155"/>
      <c r="D336" s="155"/>
      <c r="E336" s="155"/>
      <c r="F336" s="155"/>
      <c r="G336" s="155"/>
      <c r="H336" s="155"/>
      <c r="I336" s="155"/>
      <c r="J336" s="155"/>
      <c r="K336" s="155"/>
      <c r="L336" s="155"/>
      <c r="M336" s="155"/>
      <c r="N336" s="155"/>
      <c r="O336" s="155"/>
      <c r="P336" s="155"/>
      <c r="Q336" s="155"/>
      <c r="R336" s="155"/>
      <c r="S336" s="155"/>
      <c r="T336" s="155"/>
      <c r="U336" s="155"/>
      <c r="V336" s="155"/>
      <c r="W336" s="155"/>
      <c r="X336" s="155"/>
      <c r="Y336" s="155"/>
      <c r="Z336" s="155"/>
      <c r="AA336" s="155"/>
      <c r="AB336" s="155"/>
      <c r="AC336" s="155"/>
      <c r="AD336" s="155"/>
      <c r="AE336" s="155"/>
      <c r="AF336" s="155"/>
      <c r="AG336" s="155"/>
      <c r="AH336" s="155"/>
      <c r="AI336" s="155"/>
      <c r="AJ336" s="155"/>
      <c r="AK336" s="155"/>
      <c r="AL336" s="155"/>
      <c r="AM336" s="155"/>
      <c r="AN336" s="155"/>
      <c r="AO336" s="155"/>
      <c r="AP336" s="155"/>
      <c r="AQ336" s="155"/>
      <c r="AR336" s="155"/>
      <c r="AS336" s="155"/>
      <c r="AT336" s="155"/>
      <c r="AU336" s="155"/>
      <c r="AV336" s="155"/>
      <c r="AW336" s="155"/>
      <c r="AX336" s="155"/>
      <c r="AY336" s="155"/>
      <c r="AZ336" s="155"/>
      <c r="BA336" s="155"/>
      <c r="BB336" s="155"/>
      <c r="BC336" s="155"/>
      <c r="BD336" s="155"/>
      <c r="BE336" s="155"/>
      <c r="BF336" s="155"/>
      <c r="BG336" s="155"/>
      <c r="BH336" s="155"/>
      <c r="BI336" s="155"/>
    </row>
    <row r="337" spans="1:61" x14ac:dyDescent="0.2">
      <c r="A337" s="155"/>
      <c r="B337" s="155"/>
      <c r="C337" s="155"/>
      <c r="D337" s="155"/>
      <c r="E337" s="155"/>
      <c r="F337" s="155"/>
      <c r="G337" s="155"/>
      <c r="H337" s="155"/>
      <c r="I337" s="155"/>
      <c r="J337" s="155"/>
      <c r="K337" s="155"/>
      <c r="L337" s="155"/>
      <c r="M337" s="155"/>
      <c r="N337" s="155"/>
      <c r="O337" s="155"/>
      <c r="P337" s="155"/>
      <c r="Q337" s="155"/>
      <c r="R337" s="155"/>
      <c r="S337" s="155"/>
      <c r="T337" s="155"/>
      <c r="U337" s="155"/>
      <c r="V337" s="155"/>
      <c r="W337" s="155"/>
      <c r="X337" s="155"/>
      <c r="Y337" s="155"/>
      <c r="Z337" s="155"/>
      <c r="AA337" s="155"/>
      <c r="AB337" s="155"/>
      <c r="AC337" s="155"/>
      <c r="AD337" s="155"/>
      <c r="AE337" s="155"/>
      <c r="AF337" s="155"/>
      <c r="AG337" s="155"/>
      <c r="AH337" s="155"/>
      <c r="AI337" s="155"/>
      <c r="AJ337" s="155"/>
      <c r="AK337" s="155"/>
      <c r="AL337" s="155"/>
      <c r="AM337" s="155"/>
      <c r="AN337" s="155"/>
      <c r="AO337" s="155"/>
      <c r="AP337" s="155"/>
      <c r="AQ337" s="155"/>
      <c r="AR337" s="155"/>
      <c r="AS337" s="155"/>
      <c r="AT337" s="155"/>
      <c r="AU337" s="155"/>
      <c r="AV337" s="155"/>
      <c r="AW337" s="155"/>
      <c r="AX337" s="155"/>
      <c r="AY337" s="155"/>
      <c r="AZ337" s="155"/>
      <c r="BA337" s="155"/>
      <c r="BB337" s="155"/>
      <c r="BC337" s="155"/>
      <c r="BD337" s="155"/>
      <c r="BE337" s="155"/>
      <c r="BF337" s="155"/>
      <c r="BG337" s="155"/>
      <c r="BH337" s="155"/>
      <c r="BI337" s="155"/>
    </row>
    <row r="338" spans="1:61" x14ac:dyDescent="0.2">
      <c r="A338" s="155"/>
      <c r="B338" s="155"/>
      <c r="C338" s="155"/>
      <c r="D338" s="155"/>
      <c r="E338" s="155"/>
      <c r="F338" s="155"/>
      <c r="G338" s="155"/>
      <c r="H338" s="155"/>
      <c r="I338" s="155"/>
      <c r="J338" s="155"/>
      <c r="K338" s="155"/>
      <c r="L338" s="155"/>
      <c r="M338" s="155"/>
      <c r="N338" s="155"/>
      <c r="O338" s="155"/>
      <c r="P338" s="155"/>
      <c r="Q338" s="155"/>
      <c r="R338" s="155"/>
      <c r="S338" s="155"/>
      <c r="T338" s="155"/>
      <c r="U338" s="155"/>
      <c r="V338" s="155"/>
      <c r="W338" s="155"/>
      <c r="X338" s="155"/>
      <c r="Y338" s="155"/>
      <c r="Z338" s="155"/>
      <c r="AA338" s="155"/>
      <c r="AB338" s="155"/>
      <c r="AC338" s="155"/>
      <c r="AD338" s="155"/>
      <c r="AE338" s="155"/>
      <c r="AF338" s="155"/>
      <c r="AG338" s="155"/>
      <c r="AH338" s="155"/>
      <c r="AI338" s="155"/>
      <c r="AJ338" s="155"/>
      <c r="AK338" s="155"/>
      <c r="AL338" s="155"/>
      <c r="AM338" s="155"/>
      <c r="AN338" s="155"/>
      <c r="AO338" s="155"/>
      <c r="AP338" s="155"/>
      <c r="AQ338" s="155"/>
      <c r="AR338" s="155"/>
      <c r="AS338" s="155"/>
      <c r="AT338" s="155"/>
      <c r="AU338" s="155"/>
      <c r="AV338" s="155"/>
      <c r="AW338" s="155"/>
      <c r="AX338" s="155"/>
      <c r="AY338" s="155"/>
      <c r="AZ338" s="155"/>
      <c r="BA338" s="155"/>
      <c r="BB338" s="155"/>
      <c r="BC338" s="155"/>
      <c r="BD338" s="155"/>
      <c r="BE338" s="155"/>
      <c r="BF338" s="155"/>
      <c r="BG338" s="155"/>
      <c r="BH338" s="155"/>
      <c r="BI338" s="155"/>
    </row>
    <row r="339" spans="1:61" x14ac:dyDescent="0.2">
      <c r="A339" s="155"/>
      <c r="B339" s="155"/>
      <c r="C339" s="155"/>
      <c r="D339" s="155"/>
      <c r="E339" s="155"/>
      <c r="F339" s="155"/>
      <c r="G339" s="155"/>
      <c r="H339" s="155"/>
      <c r="I339" s="155"/>
      <c r="J339" s="155"/>
      <c r="K339" s="155"/>
      <c r="L339" s="155"/>
      <c r="M339" s="155"/>
      <c r="N339" s="155"/>
      <c r="O339" s="155"/>
      <c r="P339" s="155"/>
      <c r="Q339" s="155"/>
      <c r="R339" s="155"/>
      <c r="S339" s="155"/>
      <c r="T339" s="155"/>
      <c r="U339" s="155"/>
      <c r="V339" s="155"/>
      <c r="W339" s="155"/>
      <c r="X339" s="155"/>
      <c r="Y339" s="155"/>
      <c r="Z339" s="155"/>
      <c r="AA339" s="155"/>
      <c r="AB339" s="155"/>
      <c r="AC339" s="155"/>
      <c r="AD339" s="155"/>
      <c r="AE339" s="155"/>
      <c r="AF339" s="155"/>
      <c r="AG339" s="155"/>
      <c r="AH339" s="155"/>
      <c r="AI339" s="155"/>
      <c r="AJ339" s="155"/>
      <c r="AK339" s="155"/>
      <c r="AL339" s="155"/>
      <c r="AM339" s="155"/>
      <c r="AN339" s="155"/>
      <c r="AO339" s="155"/>
      <c r="AP339" s="155"/>
      <c r="AQ339" s="155"/>
      <c r="AR339" s="155"/>
      <c r="AS339" s="155"/>
      <c r="AT339" s="155"/>
      <c r="AU339" s="155"/>
      <c r="AV339" s="155"/>
      <c r="AW339" s="155"/>
      <c r="AX339" s="155"/>
      <c r="AY339" s="155"/>
      <c r="AZ339" s="155"/>
      <c r="BA339" s="155"/>
      <c r="BB339" s="155"/>
      <c r="BC339" s="155"/>
      <c r="BD339" s="155"/>
      <c r="BE339" s="155"/>
      <c r="BF339" s="155"/>
      <c r="BG339" s="155"/>
      <c r="BH339" s="155"/>
      <c r="BI339" s="155"/>
    </row>
    <row r="340" spans="1:61" x14ac:dyDescent="0.2">
      <c r="A340" s="155"/>
      <c r="B340" s="155"/>
      <c r="C340" s="155"/>
      <c r="D340" s="155"/>
      <c r="E340" s="155"/>
      <c r="F340" s="155"/>
      <c r="G340" s="155"/>
      <c r="H340" s="155"/>
      <c r="I340" s="155"/>
      <c r="J340" s="155"/>
      <c r="K340" s="155"/>
      <c r="L340" s="155"/>
      <c r="M340" s="155"/>
      <c r="N340" s="155"/>
      <c r="O340" s="155"/>
      <c r="P340" s="155"/>
      <c r="Q340" s="155"/>
      <c r="R340" s="155"/>
      <c r="S340" s="155"/>
      <c r="T340" s="155"/>
      <c r="U340" s="155"/>
      <c r="V340" s="155"/>
      <c r="W340" s="155"/>
      <c r="X340" s="155"/>
      <c r="Y340" s="155"/>
      <c r="Z340" s="155"/>
      <c r="AA340" s="155"/>
      <c r="AB340" s="155"/>
      <c r="AC340" s="155"/>
      <c r="AD340" s="155"/>
      <c r="AE340" s="155"/>
      <c r="AF340" s="155"/>
      <c r="AG340" s="155"/>
      <c r="AH340" s="155"/>
      <c r="AI340" s="155"/>
      <c r="AJ340" s="155"/>
      <c r="AK340" s="155"/>
      <c r="AL340" s="155"/>
      <c r="AM340" s="155"/>
      <c r="AN340" s="155"/>
      <c r="AO340" s="155"/>
      <c r="AP340" s="155"/>
      <c r="AQ340" s="155"/>
      <c r="AR340" s="155"/>
      <c r="AS340" s="155"/>
      <c r="AT340" s="155"/>
      <c r="AU340" s="155"/>
      <c r="AV340" s="155"/>
      <c r="AW340" s="155"/>
      <c r="AX340" s="155"/>
      <c r="AY340" s="155"/>
      <c r="AZ340" s="155"/>
      <c r="BA340" s="155"/>
      <c r="BB340" s="155"/>
      <c r="BC340" s="155"/>
      <c r="BD340" s="155"/>
      <c r="BE340" s="155"/>
      <c r="BF340" s="155"/>
      <c r="BG340" s="155"/>
      <c r="BH340" s="155"/>
      <c r="BI340" s="155"/>
    </row>
    <row r="341" spans="1:61" x14ac:dyDescent="0.2">
      <c r="A341" s="155"/>
      <c r="B341" s="155"/>
      <c r="C341" s="155"/>
      <c r="D341" s="155"/>
      <c r="E341" s="155"/>
      <c r="F341" s="155"/>
      <c r="G341" s="155"/>
      <c r="H341" s="155"/>
      <c r="I341" s="155"/>
      <c r="J341" s="155"/>
      <c r="K341" s="155"/>
      <c r="L341" s="155"/>
      <c r="M341" s="155"/>
      <c r="N341" s="155"/>
      <c r="O341" s="155"/>
      <c r="P341" s="155"/>
      <c r="Q341" s="155"/>
      <c r="R341" s="155"/>
      <c r="S341" s="155"/>
      <c r="T341" s="155"/>
      <c r="U341" s="155"/>
      <c r="V341" s="155"/>
      <c r="W341" s="155"/>
      <c r="X341" s="155"/>
      <c r="Y341" s="155"/>
      <c r="Z341" s="155"/>
      <c r="AA341" s="155"/>
      <c r="AB341" s="155"/>
      <c r="AC341" s="155"/>
      <c r="AD341" s="155"/>
      <c r="AE341" s="155"/>
      <c r="AF341" s="155"/>
      <c r="AG341" s="155"/>
      <c r="AH341" s="155"/>
      <c r="AI341" s="155"/>
      <c r="AJ341" s="155"/>
      <c r="AK341" s="155"/>
      <c r="AL341" s="155"/>
      <c r="AM341" s="155"/>
      <c r="AN341" s="155"/>
      <c r="AO341" s="155"/>
      <c r="AP341" s="155"/>
      <c r="AQ341" s="155"/>
      <c r="AR341" s="155"/>
      <c r="AS341" s="155"/>
      <c r="AT341" s="155"/>
      <c r="AU341" s="155"/>
      <c r="AV341" s="155"/>
      <c r="AW341" s="155"/>
      <c r="AX341" s="155"/>
      <c r="AY341" s="155"/>
      <c r="AZ341" s="155"/>
      <c r="BA341" s="155"/>
      <c r="BB341" s="155"/>
      <c r="BC341" s="155"/>
      <c r="BD341" s="155"/>
      <c r="BE341" s="155"/>
      <c r="BF341" s="155"/>
      <c r="BG341" s="155"/>
      <c r="BH341" s="155"/>
      <c r="BI341" s="155"/>
    </row>
    <row r="342" spans="1:61" x14ac:dyDescent="0.2">
      <c r="A342" s="155"/>
      <c r="B342" s="155"/>
      <c r="C342" s="155"/>
      <c r="D342" s="155"/>
      <c r="E342" s="155"/>
      <c r="F342" s="155"/>
      <c r="G342" s="155"/>
      <c r="H342" s="155"/>
      <c r="I342" s="155"/>
      <c r="J342" s="155"/>
      <c r="K342" s="155"/>
      <c r="L342" s="155"/>
      <c r="M342" s="155"/>
      <c r="N342" s="155"/>
      <c r="O342" s="155"/>
      <c r="P342" s="155"/>
      <c r="Q342" s="155"/>
      <c r="R342" s="155"/>
      <c r="S342" s="155"/>
      <c r="T342" s="155"/>
      <c r="U342" s="155"/>
      <c r="V342" s="155"/>
      <c r="W342" s="155"/>
      <c r="X342" s="155"/>
      <c r="Y342" s="155"/>
      <c r="Z342" s="155"/>
      <c r="AA342" s="155"/>
      <c r="AB342" s="155"/>
      <c r="AC342" s="155"/>
      <c r="AD342" s="155"/>
      <c r="AE342" s="155"/>
      <c r="AF342" s="155"/>
      <c r="AG342" s="155"/>
      <c r="AH342" s="155"/>
      <c r="AI342" s="155"/>
      <c r="AJ342" s="155"/>
      <c r="AK342" s="155"/>
      <c r="AL342" s="155"/>
      <c r="AM342" s="155"/>
      <c r="AN342" s="155"/>
      <c r="AO342" s="155"/>
      <c r="AP342" s="155"/>
      <c r="AQ342" s="155"/>
      <c r="AR342" s="155"/>
      <c r="AS342" s="155"/>
      <c r="AT342" s="155"/>
      <c r="AU342" s="155"/>
      <c r="AV342" s="155"/>
      <c r="AW342" s="155"/>
      <c r="AX342" s="155"/>
      <c r="AY342" s="155"/>
      <c r="AZ342" s="155"/>
      <c r="BA342" s="155"/>
      <c r="BB342" s="155"/>
      <c r="BC342" s="155"/>
      <c r="BD342" s="155"/>
      <c r="BE342" s="155"/>
      <c r="BF342" s="155"/>
      <c r="BG342" s="155"/>
      <c r="BH342" s="155"/>
      <c r="BI342" s="155"/>
    </row>
    <row r="343" spans="1:61" x14ac:dyDescent="0.2">
      <c r="A343" s="155"/>
      <c r="B343" s="155"/>
      <c r="C343" s="155"/>
      <c r="D343" s="155"/>
      <c r="E343" s="155"/>
      <c r="F343" s="155"/>
      <c r="G343" s="155"/>
      <c r="H343" s="155"/>
      <c r="I343" s="155"/>
      <c r="J343" s="155"/>
      <c r="K343" s="155"/>
      <c r="L343" s="155"/>
      <c r="M343" s="155"/>
      <c r="N343" s="155"/>
      <c r="O343" s="155"/>
      <c r="P343" s="155"/>
      <c r="Q343" s="155"/>
      <c r="R343" s="155"/>
      <c r="S343" s="155"/>
      <c r="T343" s="155"/>
      <c r="U343" s="155"/>
      <c r="V343" s="155"/>
      <c r="W343" s="155"/>
      <c r="X343" s="155"/>
      <c r="Y343" s="155"/>
      <c r="Z343" s="155"/>
      <c r="AA343" s="155"/>
      <c r="AB343" s="155"/>
      <c r="AC343" s="155"/>
      <c r="AD343" s="155"/>
      <c r="AE343" s="155"/>
      <c r="AF343" s="155"/>
      <c r="AG343" s="155"/>
      <c r="AH343" s="155"/>
      <c r="AI343" s="155"/>
      <c r="AJ343" s="155"/>
      <c r="AK343" s="155"/>
      <c r="AL343" s="155"/>
      <c r="AM343" s="155"/>
      <c r="AN343" s="155"/>
      <c r="AO343" s="155"/>
      <c r="AP343" s="155"/>
      <c r="AQ343" s="155"/>
      <c r="AR343" s="155"/>
      <c r="AS343" s="155"/>
      <c r="AT343" s="155"/>
      <c r="AU343" s="155"/>
      <c r="AV343" s="155"/>
      <c r="AW343" s="155"/>
      <c r="AX343" s="155"/>
      <c r="AY343" s="155"/>
      <c r="AZ343" s="155"/>
      <c r="BA343" s="155"/>
      <c r="BB343" s="155"/>
      <c r="BC343" s="155"/>
      <c r="BD343" s="155"/>
      <c r="BE343" s="155"/>
      <c r="BF343" s="155"/>
      <c r="BG343" s="155"/>
      <c r="BH343" s="155"/>
      <c r="BI343" s="155"/>
    </row>
    <row r="344" spans="1:61" x14ac:dyDescent="0.2">
      <c r="A344" s="155"/>
      <c r="B344" s="155"/>
      <c r="C344" s="155"/>
      <c r="D344" s="155"/>
      <c r="E344" s="155"/>
      <c r="F344" s="155"/>
      <c r="G344" s="155"/>
      <c r="H344" s="155"/>
      <c r="I344" s="155"/>
      <c r="J344" s="155"/>
      <c r="K344" s="155"/>
      <c r="L344" s="155"/>
      <c r="M344" s="155"/>
      <c r="N344" s="155"/>
      <c r="O344" s="155"/>
      <c r="P344" s="155"/>
      <c r="Q344" s="155"/>
      <c r="R344" s="155"/>
      <c r="S344" s="155"/>
      <c r="T344" s="155"/>
      <c r="U344" s="155"/>
      <c r="V344" s="155"/>
      <c r="W344" s="155"/>
      <c r="X344" s="155"/>
      <c r="Y344" s="155"/>
      <c r="Z344" s="155"/>
      <c r="AA344" s="155"/>
      <c r="AB344" s="155"/>
      <c r="AC344" s="155"/>
      <c r="AD344" s="155"/>
      <c r="AE344" s="155"/>
      <c r="AF344" s="155"/>
      <c r="AG344" s="155"/>
      <c r="AH344" s="155"/>
      <c r="AI344" s="155"/>
      <c r="AJ344" s="155"/>
      <c r="AK344" s="155"/>
      <c r="AL344" s="155"/>
      <c r="AM344" s="155"/>
      <c r="AN344" s="155"/>
      <c r="AO344" s="155"/>
      <c r="AP344" s="155"/>
      <c r="AQ344" s="155"/>
      <c r="AR344" s="155"/>
      <c r="AS344" s="155"/>
      <c r="AT344" s="155"/>
      <c r="AU344" s="155"/>
      <c r="AV344" s="155"/>
      <c r="AW344" s="155"/>
      <c r="AX344" s="155"/>
      <c r="AY344" s="155"/>
      <c r="AZ344" s="155"/>
      <c r="BA344" s="155"/>
      <c r="BB344" s="155"/>
      <c r="BC344" s="155"/>
      <c r="BD344" s="155"/>
      <c r="BE344" s="155"/>
      <c r="BF344" s="155"/>
      <c r="BG344" s="155"/>
      <c r="BH344" s="155"/>
      <c r="BI344" s="155"/>
    </row>
    <row r="345" spans="1:61" x14ac:dyDescent="0.2">
      <c r="A345" s="155"/>
      <c r="B345" s="155"/>
      <c r="C345" s="155"/>
      <c r="D345" s="155"/>
      <c r="E345" s="155"/>
      <c r="F345" s="155"/>
      <c r="G345" s="155"/>
      <c r="H345" s="155"/>
      <c r="I345" s="155"/>
      <c r="J345" s="155"/>
      <c r="K345" s="155"/>
      <c r="L345" s="155"/>
      <c r="M345" s="155"/>
      <c r="N345" s="155"/>
      <c r="O345" s="155"/>
      <c r="P345" s="155"/>
      <c r="Q345" s="155"/>
      <c r="R345" s="155"/>
      <c r="S345" s="155"/>
      <c r="T345" s="155"/>
      <c r="U345" s="155"/>
      <c r="V345" s="155"/>
      <c r="W345" s="155"/>
      <c r="X345" s="155"/>
      <c r="Y345" s="155"/>
      <c r="Z345" s="155"/>
      <c r="AA345" s="155"/>
      <c r="AB345" s="155"/>
      <c r="AC345" s="155"/>
      <c r="AD345" s="155"/>
      <c r="AE345" s="155"/>
      <c r="AF345" s="155"/>
      <c r="AG345" s="155"/>
      <c r="AH345" s="155"/>
      <c r="AI345" s="155"/>
      <c r="AJ345" s="155"/>
      <c r="AK345" s="155"/>
      <c r="AL345" s="155"/>
      <c r="AM345" s="155"/>
      <c r="AN345" s="155"/>
      <c r="AO345" s="155"/>
      <c r="AP345" s="155"/>
      <c r="AQ345" s="155"/>
      <c r="AR345" s="155"/>
      <c r="AS345" s="155"/>
      <c r="AT345" s="155"/>
      <c r="AU345" s="155"/>
      <c r="AV345" s="155"/>
      <c r="AW345" s="155"/>
      <c r="AX345" s="155"/>
      <c r="AY345" s="155"/>
      <c r="AZ345" s="155"/>
      <c r="BA345" s="155"/>
      <c r="BB345" s="155"/>
      <c r="BC345" s="155"/>
      <c r="BD345" s="155"/>
      <c r="BE345" s="155"/>
      <c r="BF345" s="155"/>
      <c r="BG345" s="155"/>
      <c r="BH345" s="155"/>
      <c r="BI345" s="155"/>
    </row>
    <row r="346" spans="1:61" x14ac:dyDescent="0.2">
      <c r="A346" s="155"/>
      <c r="B346" s="155"/>
      <c r="C346" s="155"/>
      <c r="D346" s="155"/>
      <c r="E346" s="155"/>
      <c r="F346" s="155"/>
      <c r="G346" s="155"/>
      <c r="H346" s="155"/>
      <c r="I346" s="155"/>
      <c r="J346" s="155"/>
      <c r="K346" s="155"/>
      <c r="L346" s="155"/>
      <c r="M346" s="155"/>
      <c r="N346" s="155"/>
      <c r="O346" s="155"/>
      <c r="P346" s="155"/>
      <c r="Q346" s="155"/>
      <c r="R346" s="155"/>
      <c r="S346" s="155"/>
      <c r="T346" s="155"/>
      <c r="U346" s="155"/>
      <c r="V346" s="155"/>
      <c r="W346" s="155"/>
      <c r="X346" s="155"/>
      <c r="Y346" s="155"/>
      <c r="Z346" s="155"/>
      <c r="AA346" s="155"/>
      <c r="AB346" s="155"/>
      <c r="AC346" s="155"/>
      <c r="AD346" s="155"/>
      <c r="AE346" s="155"/>
      <c r="AF346" s="155"/>
      <c r="AG346" s="155"/>
      <c r="AH346" s="155"/>
      <c r="AI346" s="155"/>
      <c r="AJ346" s="155"/>
      <c r="AK346" s="155"/>
      <c r="AL346" s="155"/>
      <c r="AM346" s="155"/>
      <c r="AN346" s="155"/>
      <c r="AO346" s="155"/>
      <c r="AP346" s="155"/>
      <c r="AQ346" s="155"/>
      <c r="AR346" s="155"/>
      <c r="AS346" s="155"/>
      <c r="AT346" s="155"/>
      <c r="AU346" s="155"/>
      <c r="AV346" s="155"/>
      <c r="AW346" s="155"/>
      <c r="AX346" s="155"/>
      <c r="AY346" s="155"/>
      <c r="AZ346" s="155"/>
      <c r="BA346" s="155"/>
      <c r="BB346" s="155"/>
      <c r="BC346" s="155"/>
      <c r="BD346" s="155"/>
      <c r="BE346" s="155"/>
      <c r="BF346" s="155"/>
      <c r="BG346" s="155"/>
      <c r="BH346" s="155"/>
      <c r="BI346" s="155"/>
    </row>
    <row r="347" spans="1:61" x14ac:dyDescent="0.2">
      <c r="A347" s="155"/>
      <c r="B347" s="155"/>
      <c r="C347" s="155"/>
      <c r="D347" s="155"/>
      <c r="E347" s="155"/>
      <c r="F347" s="155"/>
      <c r="G347" s="155"/>
      <c r="H347" s="155"/>
      <c r="I347" s="155"/>
      <c r="J347" s="155"/>
      <c r="K347" s="155"/>
      <c r="L347" s="155"/>
      <c r="M347" s="155"/>
      <c r="N347" s="155"/>
      <c r="O347" s="155"/>
      <c r="P347" s="155"/>
      <c r="Q347" s="155"/>
      <c r="R347" s="155"/>
      <c r="S347" s="155"/>
      <c r="T347" s="155"/>
      <c r="U347" s="155"/>
      <c r="V347" s="155"/>
      <c r="W347" s="155"/>
      <c r="X347" s="155"/>
      <c r="Y347" s="155"/>
      <c r="Z347" s="155"/>
      <c r="AA347" s="155"/>
      <c r="AB347" s="155"/>
      <c r="AC347" s="155"/>
      <c r="AD347" s="155"/>
      <c r="AE347" s="155"/>
      <c r="AF347" s="155"/>
      <c r="AG347" s="155"/>
      <c r="AH347" s="155"/>
      <c r="AI347" s="155"/>
      <c r="AJ347" s="155"/>
      <c r="AK347" s="155"/>
      <c r="AL347" s="155"/>
      <c r="AM347" s="155"/>
      <c r="AN347" s="155"/>
      <c r="AO347" s="155"/>
      <c r="AP347" s="155"/>
      <c r="AQ347" s="155"/>
      <c r="AR347" s="155"/>
      <c r="AS347" s="155"/>
      <c r="AT347" s="155"/>
      <c r="AU347" s="155"/>
      <c r="AV347" s="155"/>
      <c r="AW347" s="155"/>
      <c r="AX347" s="155"/>
      <c r="AY347" s="155"/>
      <c r="AZ347" s="155"/>
      <c r="BA347" s="155"/>
      <c r="BB347" s="155"/>
      <c r="BC347" s="155"/>
      <c r="BD347" s="155"/>
      <c r="BE347" s="155"/>
      <c r="BF347" s="155"/>
      <c r="BG347" s="155"/>
      <c r="BH347" s="155"/>
      <c r="BI347" s="155"/>
    </row>
    <row r="348" spans="1:61" x14ac:dyDescent="0.2">
      <c r="A348" s="155"/>
      <c r="B348" s="155"/>
      <c r="C348" s="155"/>
      <c r="D348" s="155"/>
      <c r="E348" s="155"/>
      <c r="F348" s="155"/>
      <c r="G348" s="155"/>
      <c r="H348" s="155"/>
      <c r="I348" s="155"/>
      <c r="J348" s="155"/>
      <c r="K348" s="155"/>
      <c r="L348" s="155"/>
      <c r="M348" s="155"/>
      <c r="N348" s="155"/>
      <c r="O348" s="155"/>
      <c r="P348" s="155"/>
      <c r="Q348" s="155"/>
      <c r="R348" s="155"/>
      <c r="S348" s="155"/>
      <c r="T348" s="155"/>
      <c r="U348" s="155"/>
      <c r="V348" s="155"/>
      <c r="W348" s="155"/>
      <c r="X348" s="155"/>
      <c r="Y348" s="155"/>
      <c r="Z348" s="155"/>
      <c r="AA348" s="155"/>
      <c r="AB348" s="155"/>
      <c r="AC348" s="155"/>
      <c r="AD348" s="155"/>
      <c r="AE348" s="155"/>
      <c r="AF348" s="155"/>
      <c r="AG348" s="155"/>
      <c r="AH348" s="155"/>
      <c r="AI348" s="155"/>
      <c r="AJ348" s="155"/>
      <c r="AK348" s="155"/>
      <c r="AL348" s="155"/>
      <c r="AM348" s="155"/>
      <c r="AN348" s="155"/>
      <c r="AO348" s="155"/>
      <c r="AP348" s="155"/>
      <c r="AQ348" s="155"/>
      <c r="AR348" s="155"/>
      <c r="AS348" s="155"/>
      <c r="AT348" s="155"/>
      <c r="AU348" s="155"/>
      <c r="AV348" s="155"/>
      <c r="AW348" s="155"/>
      <c r="AX348" s="155"/>
      <c r="AY348" s="155"/>
      <c r="AZ348" s="155"/>
      <c r="BA348" s="155"/>
      <c r="BB348" s="155"/>
      <c r="BC348" s="155"/>
      <c r="BD348" s="155"/>
      <c r="BE348" s="155"/>
      <c r="BF348" s="155"/>
      <c r="BG348" s="155"/>
      <c r="BH348" s="155"/>
      <c r="BI348" s="155"/>
    </row>
    <row r="349" spans="1:61" x14ac:dyDescent="0.2">
      <c r="A349" s="155"/>
      <c r="B349" s="155"/>
      <c r="C349" s="155"/>
      <c r="D349" s="155"/>
      <c r="E349" s="155"/>
      <c r="F349" s="155"/>
      <c r="G349" s="155"/>
      <c r="H349" s="155"/>
      <c r="I349" s="155"/>
      <c r="J349" s="155"/>
      <c r="K349" s="155"/>
      <c r="L349" s="155"/>
      <c r="M349" s="155"/>
      <c r="N349" s="155"/>
      <c r="O349" s="155"/>
      <c r="P349" s="155"/>
      <c r="Q349" s="155"/>
      <c r="R349" s="155"/>
      <c r="S349" s="155"/>
      <c r="T349" s="155"/>
      <c r="U349" s="155"/>
      <c r="V349" s="155"/>
      <c r="W349" s="155"/>
      <c r="X349" s="155"/>
      <c r="Y349" s="155"/>
      <c r="Z349" s="155"/>
      <c r="AA349" s="155"/>
      <c r="AB349" s="155"/>
      <c r="AC349" s="155"/>
      <c r="AD349" s="155"/>
      <c r="AE349" s="155"/>
      <c r="AF349" s="155"/>
      <c r="AG349" s="155"/>
      <c r="AH349" s="155"/>
      <c r="AI349" s="155"/>
      <c r="AJ349" s="155"/>
      <c r="AK349" s="155"/>
      <c r="AL349" s="155"/>
      <c r="AM349" s="155"/>
      <c r="AN349" s="155"/>
      <c r="AO349" s="155"/>
      <c r="AP349" s="155"/>
      <c r="AQ349" s="155"/>
      <c r="AR349" s="155"/>
      <c r="AS349" s="155"/>
      <c r="AT349" s="155"/>
      <c r="AU349" s="155"/>
      <c r="AV349" s="155"/>
      <c r="AW349" s="155"/>
      <c r="AX349" s="155"/>
      <c r="AY349" s="155"/>
      <c r="AZ349" s="155"/>
      <c r="BA349" s="155"/>
      <c r="BB349" s="155"/>
      <c r="BC349" s="155"/>
      <c r="BD349" s="155"/>
      <c r="BE349" s="155"/>
      <c r="BF349" s="155"/>
      <c r="BG349" s="155"/>
      <c r="BH349" s="155"/>
      <c r="BI349" s="155"/>
    </row>
    <row r="350" spans="1:61" x14ac:dyDescent="0.2">
      <c r="A350" s="155"/>
      <c r="B350" s="155"/>
      <c r="C350" s="155"/>
      <c r="D350" s="155"/>
      <c r="E350" s="155"/>
      <c r="F350" s="155"/>
      <c r="G350" s="155"/>
      <c r="H350" s="155"/>
      <c r="I350" s="155"/>
      <c r="J350" s="155"/>
      <c r="K350" s="155"/>
      <c r="L350" s="155"/>
      <c r="M350" s="155"/>
      <c r="N350" s="155"/>
      <c r="O350" s="155"/>
      <c r="P350" s="155"/>
      <c r="Q350" s="155"/>
      <c r="R350" s="155"/>
      <c r="S350" s="155"/>
      <c r="T350" s="155"/>
      <c r="U350" s="155"/>
      <c r="V350" s="155"/>
      <c r="W350" s="155"/>
      <c r="X350" s="155"/>
      <c r="Y350" s="155"/>
      <c r="Z350" s="155"/>
      <c r="AA350" s="155"/>
      <c r="AB350" s="155"/>
      <c r="AC350" s="155"/>
      <c r="AD350" s="155"/>
      <c r="AE350" s="155"/>
      <c r="AF350" s="155"/>
      <c r="AG350" s="155"/>
      <c r="AH350" s="155"/>
      <c r="AI350" s="155"/>
      <c r="AJ350" s="155"/>
      <c r="AK350" s="155"/>
      <c r="AL350" s="155"/>
      <c r="AM350" s="155"/>
      <c r="AN350" s="155"/>
      <c r="AO350" s="155"/>
      <c r="AP350" s="155"/>
      <c r="AQ350" s="155"/>
      <c r="AR350" s="155"/>
      <c r="AS350" s="155"/>
      <c r="AT350" s="155"/>
      <c r="AU350" s="155"/>
      <c r="AV350" s="155"/>
      <c r="AW350" s="155"/>
      <c r="AX350" s="155"/>
      <c r="AY350" s="155"/>
      <c r="AZ350" s="155"/>
      <c r="BA350" s="155"/>
      <c r="BB350" s="155"/>
      <c r="BC350" s="155"/>
      <c r="BD350" s="155"/>
      <c r="BE350" s="155"/>
      <c r="BF350" s="155"/>
      <c r="BG350" s="155"/>
      <c r="BH350" s="155"/>
      <c r="BI350" s="155"/>
    </row>
    <row r="351" spans="1:61" x14ac:dyDescent="0.2">
      <c r="A351" s="155"/>
      <c r="B351" s="155"/>
      <c r="C351" s="155"/>
      <c r="D351" s="155"/>
      <c r="E351" s="155"/>
      <c r="F351" s="155"/>
      <c r="G351" s="155"/>
      <c r="H351" s="155"/>
      <c r="I351" s="155"/>
      <c r="J351" s="155"/>
      <c r="K351" s="155"/>
      <c r="L351" s="155"/>
      <c r="M351" s="155"/>
      <c r="N351" s="155"/>
      <c r="O351" s="155"/>
      <c r="P351" s="155"/>
      <c r="Q351" s="155"/>
      <c r="R351" s="155"/>
      <c r="S351" s="155"/>
      <c r="T351" s="155"/>
      <c r="U351" s="155"/>
      <c r="V351" s="155"/>
      <c r="W351" s="155"/>
      <c r="X351" s="155"/>
      <c r="Y351" s="155"/>
      <c r="Z351" s="155"/>
      <c r="AA351" s="155"/>
      <c r="AB351" s="155"/>
      <c r="AC351" s="155"/>
      <c r="AD351" s="155"/>
      <c r="AE351" s="155"/>
      <c r="AF351" s="155"/>
      <c r="AG351" s="155"/>
      <c r="AH351" s="155"/>
      <c r="AI351" s="155"/>
      <c r="AJ351" s="155"/>
      <c r="AK351" s="155"/>
      <c r="AL351" s="155"/>
      <c r="AM351" s="155"/>
      <c r="AN351" s="155"/>
      <c r="AO351" s="155"/>
      <c r="AP351" s="155"/>
      <c r="AQ351" s="155"/>
      <c r="AR351" s="155"/>
      <c r="AS351" s="155"/>
      <c r="AT351" s="155"/>
      <c r="AU351" s="155"/>
      <c r="AV351" s="155"/>
      <c r="AW351" s="155"/>
      <c r="AX351" s="155"/>
      <c r="AY351" s="155"/>
      <c r="AZ351" s="155"/>
      <c r="BA351" s="155"/>
      <c r="BB351" s="155"/>
      <c r="BC351" s="155"/>
      <c r="BD351" s="155"/>
      <c r="BE351" s="155"/>
      <c r="BF351" s="155"/>
      <c r="BG351" s="155"/>
      <c r="BH351" s="155"/>
      <c r="BI351" s="155"/>
    </row>
    <row r="352" spans="1:61" x14ac:dyDescent="0.2">
      <c r="A352" s="155"/>
      <c r="B352" s="155"/>
      <c r="C352" s="155"/>
      <c r="D352" s="155"/>
      <c r="E352" s="155"/>
      <c r="F352" s="155"/>
      <c r="G352" s="155"/>
      <c r="H352" s="155"/>
      <c r="I352" s="155"/>
      <c r="J352" s="155"/>
      <c r="K352" s="155"/>
      <c r="L352" s="155"/>
      <c r="M352" s="155"/>
      <c r="N352" s="155"/>
      <c r="O352" s="155"/>
      <c r="P352" s="155"/>
      <c r="Q352" s="155"/>
      <c r="R352" s="155"/>
      <c r="S352" s="155"/>
      <c r="T352" s="155"/>
      <c r="U352" s="155"/>
      <c r="V352" s="155"/>
      <c r="W352" s="155"/>
      <c r="X352" s="155"/>
      <c r="Y352" s="155"/>
      <c r="Z352" s="155"/>
      <c r="AA352" s="155"/>
      <c r="AB352" s="155"/>
      <c r="AC352" s="155"/>
      <c r="AD352" s="155"/>
      <c r="AE352" s="155"/>
      <c r="AF352" s="155"/>
      <c r="AG352" s="155"/>
      <c r="AH352" s="155"/>
      <c r="AI352" s="155"/>
      <c r="AJ352" s="155"/>
      <c r="AK352" s="155"/>
      <c r="AL352" s="155"/>
      <c r="AM352" s="155"/>
      <c r="AN352" s="155"/>
      <c r="AO352" s="155"/>
      <c r="AP352" s="155"/>
      <c r="AQ352" s="155"/>
      <c r="AR352" s="155"/>
      <c r="AS352" s="155"/>
      <c r="AT352" s="155"/>
      <c r="AU352" s="155"/>
      <c r="AV352" s="155"/>
      <c r="AW352" s="155"/>
      <c r="AX352" s="155"/>
      <c r="AY352" s="155"/>
      <c r="AZ352" s="155"/>
      <c r="BA352" s="155"/>
      <c r="BB352" s="155"/>
      <c r="BC352" s="155"/>
      <c r="BD352" s="155"/>
      <c r="BE352" s="155"/>
      <c r="BF352" s="155"/>
      <c r="BG352" s="155"/>
      <c r="BH352" s="155"/>
      <c r="BI352" s="155"/>
    </row>
    <row r="353" spans="1:61" x14ac:dyDescent="0.2">
      <c r="A353" s="155"/>
      <c r="B353" s="155"/>
      <c r="C353" s="155"/>
      <c r="D353" s="155"/>
      <c r="E353" s="155"/>
      <c r="F353" s="155"/>
      <c r="G353" s="155"/>
      <c r="H353" s="155"/>
      <c r="I353" s="155"/>
      <c r="J353" s="155"/>
      <c r="K353" s="155"/>
      <c r="L353" s="155"/>
      <c r="M353" s="155"/>
      <c r="N353" s="155"/>
      <c r="O353" s="155"/>
      <c r="P353" s="155"/>
      <c r="Q353" s="155"/>
      <c r="R353" s="155"/>
      <c r="S353" s="155"/>
      <c r="T353" s="155"/>
      <c r="U353" s="155"/>
      <c r="V353" s="155"/>
      <c r="W353" s="155"/>
      <c r="X353" s="155"/>
      <c r="Y353" s="155"/>
      <c r="Z353" s="155"/>
      <c r="AA353" s="155"/>
      <c r="AB353" s="155"/>
      <c r="AC353" s="155"/>
      <c r="AD353" s="155"/>
      <c r="AE353" s="155"/>
      <c r="AF353" s="155"/>
      <c r="AG353" s="155"/>
      <c r="AH353" s="155"/>
      <c r="AI353" s="155"/>
      <c r="AJ353" s="155"/>
      <c r="AK353" s="155"/>
      <c r="AL353" s="155"/>
      <c r="AM353" s="155"/>
      <c r="AN353" s="155"/>
      <c r="AO353" s="155"/>
      <c r="AP353" s="155"/>
      <c r="AQ353" s="155"/>
      <c r="AR353" s="155"/>
      <c r="AS353" s="155"/>
      <c r="AT353" s="155"/>
      <c r="AU353" s="155"/>
      <c r="AV353" s="155"/>
      <c r="AW353" s="155"/>
      <c r="AX353" s="155"/>
      <c r="AY353" s="155"/>
      <c r="AZ353" s="155"/>
      <c r="BA353" s="155"/>
      <c r="BB353" s="155"/>
      <c r="BC353" s="155"/>
      <c r="BD353" s="155"/>
      <c r="BE353" s="155"/>
      <c r="BF353" s="155"/>
      <c r="BG353" s="155"/>
      <c r="BH353" s="155"/>
      <c r="BI353" s="155"/>
    </row>
    <row r="354" spans="1:61" x14ac:dyDescent="0.2">
      <c r="A354" s="155"/>
      <c r="B354" s="155"/>
      <c r="C354" s="155"/>
      <c r="D354" s="155"/>
      <c r="E354" s="155"/>
      <c r="F354" s="155"/>
      <c r="G354" s="155"/>
      <c r="H354" s="155"/>
      <c r="I354" s="155"/>
      <c r="J354" s="155"/>
      <c r="K354" s="155"/>
      <c r="L354" s="155"/>
      <c r="M354" s="155"/>
      <c r="N354" s="155"/>
      <c r="O354" s="155"/>
      <c r="P354" s="155"/>
      <c r="Q354" s="155"/>
      <c r="R354" s="155"/>
      <c r="S354" s="155"/>
      <c r="T354" s="155"/>
      <c r="U354" s="155"/>
      <c r="V354" s="155"/>
      <c r="W354" s="155"/>
      <c r="X354" s="155"/>
      <c r="Y354" s="155"/>
      <c r="Z354" s="155"/>
      <c r="AA354" s="155"/>
      <c r="AB354" s="155"/>
      <c r="AC354" s="155"/>
      <c r="AD354" s="155"/>
      <c r="AE354" s="155"/>
      <c r="AF354" s="155"/>
      <c r="AG354" s="155"/>
      <c r="AH354" s="155"/>
      <c r="AI354" s="155"/>
      <c r="AJ354" s="155"/>
      <c r="AK354" s="155"/>
      <c r="AL354" s="155"/>
      <c r="AM354" s="155"/>
      <c r="AN354" s="155"/>
      <c r="AO354" s="155"/>
      <c r="AP354" s="155"/>
      <c r="AQ354" s="155"/>
      <c r="AR354" s="155"/>
      <c r="AS354" s="155"/>
      <c r="AT354" s="155"/>
      <c r="AU354" s="155"/>
      <c r="AV354" s="155"/>
      <c r="AW354" s="155"/>
      <c r="AX354" s="155"/>
      <c r="AY354" s="155"/>
      <c r="AZ354" s="155"/>
      <c r="BA354" s="155"/>
      <c r="BB354" s="155"/>
      <c r="BC354" s="155"/>
      <c r="BD354" s="155"/>
      <c r="BE354" s="155"/>
      <c r="BF354" s="155"/>
      <c r="BG354" s="155"/>
      <c r="BH354" s="155"/>
      <c r="BI354" s="155"/>
    </row>
    <row r="355" spans="1:61" x14ac:dyDescent="0.2">
      <c r="A355" s="155"/>
      <c r="B355" s="155"/>
      <c r="C355" s="155"/>
      <c r="D355" s="155"/>
      <c r="E355" s="155"/>
      <c r="F355" s="155"/>
      <c r="G355" s="155"/>
      <c r="H355" s="155"/>
      <c r="I355" s="155"/>
      <c r="J355" s="155"/>
      <c r="K355" s="155"/>
      <c r="L355" s="155"/>
      <c r="M355" s="155"/>
      <c r="N355" s="155"/>
      <c r="O355" s="155"/>
      <c r="P355" s="155"/>
      <c r="Q355" s="155"/>
      <c r="R355" s="155"/>
      <c r="S355" s="155"/>
      <c r="T355" s="155"/>
      <c r="U355" s="155"/>
      <c r="V355" s="155"/>
      <c r="W355" s="155"/>
      <c r="X355" s="155"/>
      <c r="Y355" s="155"/>
      <c r="Z355" s="155"/>
      <c r="AA355" s="155"/>
      <c r="AB355" s="155"/>
      <c r="AC355" s="155"/>
      <c r="AD355" s="155"/>
      <c r="AE355" s="155"/>
      <c r="AF355" s="155"/>
      <c r="AG355" s="155"/>
      <c r="AH355" s="155"/>
      <c r="AI355" s="155"/>
      <c r="AJ355" s="155"/>
      <c r="AK355" s="155"/>
      <c r="AL355" s="155"/>
      <c r="AM355" s="155"/>
      <c r="AN355" s="155"/>
      <c r="AO355" s="155"/>
      <c r="AP355" s="155"/>
      <c r="AQ355" s="155"/>
      <c r="AR355" s="155"/>
      <c r="AS355" s="155"/>
      <c r="AT355" s="155"/>
      <c r="AU355" s="155"/>
      <c r="AV355" s="155"/>
      <c r="AW355" s="155"/>
      <c r="AX355" s="155"/>
      <c r="AY355" s="155"/>
      <c r="AZ355" s="155"/>
      <c r="BA355" s="155"/>
      <c r="BB355" s="155"/>
      <c r="BC355" s="155"/>
      <c r="BD355" s="155"/>
      <c r="BE355" s="155"/>
      <c r="BF355" s="155"/>
      <c r="BG355" s="155"/>
      <c r="BH355" s="155"/>
      <c r="BI355" s="155"/>
    </row>
    <row r="356" spans="1:61" x14ac:dyDescent="0.2">
      <c r="A356" s="155"/>
      <c r="B356" s="155"/>
      <c r="C356" s="155"/>
      <c r="D356" s="155"/>
      <c r="E356" s="155"/>
      <c r="F356" s="155"/>
      <c r="G356" s="155"/>
      <c r="H356" s="155"/>
      <c r="I356" s="155"/>
      <c r="J356" s="155"/>
      <c r="K356" s="155"/>
      <c r="L356" s="155"/>
      <c r="M356" s="155"/>
      <c r="N356" s="155"/>
      <c r="O356" s="155"/>
      <c r="P356" s="155"/>
      <c r="Q356" s="155"/>
      <c r="R356" s="155"/>
      <c r="S356" s="155"/>
      <c r="T356" s="155"/>
      <c r="U356" s="155"/>
      <c r="V356" s="155"/>
      <c r="W356" s="155"/>
      <c r="X356" s="155"/>
      <c r="Y356" s="155"/>
      <c r="Z356" s="155"/>
      <c r="AA356" s="155"/>
      <c r="AB356" s="155"/>
      <c r="AC356" s="155"/>
      <c r="AD356" s="155"/>
      <c r="AE356" s="155"/>
      <c r="AF356" s="155"/>
      <c r="AG356" s="155"/>
      <c r="AH356" s="155"/>
      <c r="AI356" s="155"/>
      <c r="AJ356" s="155"/>
      <c r="AK356" s="155"/>
      <c r="AL356" s="155"/>
      <c r="AM356" s="155"/>
      <c r="AN356" s="155"/>
      <c r="AO356" s="155"/>
      <c r="AP356" s="155"/>
      <c r="AQ356" s="155"/>
      <c r="AR356" s="155"/>
      <c r="AS356" s="155"/>
      <c r="AT356" s="155"/>
      <c r="AU356" s="155"/>
      <c r="AV356" s="155"/>
      <c r="AW356" s="155"/>
      <c r="AX356" s="155"/>
      <c r="AY356" s="155"/>
      <c r="AZ356" s="155"/>
      <c r="BA356" s="155"/>
      <c r="BB356" s="155"/>
      <c r="BC356" s="155"/>
      <c r="BD356" s="155"/>
      <c r="BE356" s="155"/>
      <c r="BF356" s="155"/>
      <c r="BG356" s="155"/>
      <c r="BH356" s="155"/>
      <c r="BI356" s="155"/>
    </row>
    <row r="357" spans="1:61" x14ac:dyDescent="0.2">
      <c r="A357" s="155"/>
      <c r="B357" s="155"/>
      <c r="C357" s="155"/>
      <c r="D357" s="155"/>
      <c r="E357" s="155"/>
      <c r="F357" s="155"/>
      <c r="G357" s="155"/>
      <c r="H357" s="155"/>
      <c r="I357" s="155"/>
      <c r="J357" s="155"/>
      <c r="K357" s="155"/>
      <c r="L357" s="155"/>
      <c r="M357" s="155"/>
      <c r="N357" s="155"/>
      <c r="O357" s="155"/>
      <c r="P357" s="155"/>
      <c r="Q357" s="155"/>
      <c r="R357" s="155"/>
      <c r="S357" s="155"/>
      <c r="T357" s="155"/>
      <c r="U357" s="155"/>
      <c r="V357" s="155"/>
      <c r="W357" s="155"/>
      <c r="X357" s="155"/>
      <c r="Y357" s="155"/>
      <c r="Z357" s="155"/>
      <c r="AA357" s="155"/>
      <c r="AB357" s="155"/>
      <c r="AC357" s="155"/>
      <c r="AD357" s="155"/>
      <c r="AE357" s="155"/>
      <c r="AF357" s="155"/>
      <c r="AG357" s="155"/>
      <c r="AH357" s="155"/>
      <c r="AI357" s="155"/>
      <c r="AJ357" s="155"/>
      <c r="AK357" s="155"/>
      <c r="AL357" s="155"/>
      <c r="AM357" s="155"/>
      <c r="AN357" s="155"/>
      <c r="AO357" s="155"/>
      <c r="AP357" s="155"/>
      <c r="AQ357" s="155"/>
      <c r="AR357" s="155"/>
      <c r="AS357" s="155"/>
      <c r="AT357" s="155"/>
      <c r="AU357" s="155"/>
      <c r="AV357" s="155"/>
      <c r="AW357" s="155"/>
      <c r="AX357" s="155"/>
      <c r="AY357" s="155"/>
      <c r="AZ357" s="155"/>
      <c r="BA357" s="155"/>
      <c r="BB357" s="155"/>
      <c r="BC357" s="155"/>
      <c r="BD357" s="155"/>
      <c r="BE357" s="155"/>
      <c r="BF357" s="155"/>
      <c r="BG357" s="155"/>
      <c r="BH357" s="155"/>
      <c r="BI357" s="155"/>
    </row>
    <row r="358" spans="1:61" x14ac:dyDescent="0.2">
      <c r="A358" s="155"/>
      <c r="B358" s="155"/>
      <c r="C358" s="155"/>
      <c r="D358" s="155"/>
      <c r="E358" s="155"/>
      <c r="F358" s="155"/>
      <c r="G358" s="155"/>
      <c r="H358" s="155"/>
      <c r="I358" s="155"/>
      <c r="J358" s="155"/>
      <c r="K358" s="155"/>
      <c r="L358" s="155"/>
      <c r="M358" s="155"/>
      <c r="N358" s="155"/>
      <c r="O358" s="155"/>
      <c r="P358" s="155"/>
      <c r="Q358" s="155"/>
      <c r="R358" s="155"/>
      <c r="S358" s="155"/>
      <c r="T358" s="155"/>
      <c r="U358" s="155"/>
      <c r="V358" s="155"/>
      <c r="W358" s="155"/>
      <c r="X358" s="155"/>
      <c r="Y358" s="155"/>
      <c r="Z358" s="155"/>
      <c r="AA358" s="155"/>
      <c r="AB358" s="155"/>
      <c r="AC358" s="155"/>
      <c r="AD358" s="155"/>
      <c r="AE358" s="155"/>
      <c r="AF358" s="155"/>
      <c r="AG358" s="155"/>
      <c r="AH358" s="155"/>
      <c r="AI358" s="155"/>
      <c r="AJ358" s="155"/>
      <c r="AK358" s="155"/>
      <c r="AL358" s="155"/>
      <c r="AM358" s="155"/>
      <c r="AN358" s="155"/>
      <c r="AO358" s="155"/>
      <c r="AP358" s="155"/>
      <c r="AQ358" s="155"/>
      <c r="AR358" s="155"/>
      <c r="AS358" s="155"/>
      <c r="AT358" s="155"/>
      <c r="AU358" s="155"/>
      <c r="AV358" s="155"/>
      <c r="AW358" s="155"/>
      <c r="AX358" s="155"/>
      <c r="AY358" s="155"/>
      <c r="AZ358" s="155"/>
      <c r="BA358" s="155"/>
      <c r="BB358" s="155"/>
      <c r="BC358" s="155"/>
      <c r="BD358" s="155"/>
      <c r="BE358" s="155"/>
      <c r="BF358" s="155"/>
      <c r="BG358" s="155"/>
      <c r="BH358" s="155"/>
      <c r="BI358" s="155"/>
    </row>
    <row r="359" spans="1:61" x14ac:dyDescent="0.2">
      <c r="A359" s="155"/>
      <c r="B359" s="155"/>
      <c r="C359" s="155"/>
      <c r="D359" s="155"/>
      <c r="E359" s="155"/>
      <c r="F359" s="155"/>
      <c r="G359" s="155"/>
      <c r="H359" s="155"/>
      <c r="I359" s="155"/>
      <c r="J359" s="155"/>
      <c r="K359" s="155"/>
      <c r="L359" s="155"/>
      <c r="M359" s="155"/>
      <c r="N359" s="155"/>
      <c r="O359" s="155"/>
      <c r="P359" s="155"/>
      <c r="Q359" s="155"/>
      <c r="R359" s="155"/>
      <c r="S359" s="155"/>
      <c r="T359" s="155"/>
      <c r="U359" s="155"/>
      <c r="V359" s="155"/>
      <c r="W359" s="155"/>
      <c r="X359" s="155"/>
      <c r="Y359" s="155"/>
      <c r="Z359" s="155"/>
      <c r="AA359" s="155"/>
      <c r="AB359" s="155"/>
      <c r="AC359" s="155"/>
      <c r="AD359" s="155"/>
      <c r="AE359" s="155"/>
      <c r="AF359" s="155"/>
      <c r="AG359" s="155"/>
      <c r="AH359" s="155"/>
      <c r="AI359" s="155"/>
      <c r="AJ359" s="155"/>
      <c r="AK359" s="155"/>
      <c r="AL359" s="155"/>
      <c r="AM359" s="155"/>
      <c r="AN359" s="155"/>
      <c r="AO359" s="155"/>
      <c r="AP359" s="155"/>
      <c r="AQ359" s="155"/>
      <c r="AR359" s="155"/>
      <c r="AS359" s="155"/>
      <c r="AT359" s="155"/>
      <c r="AU359" s="155"/>
      <c r="AV359" s="155"/>
      <c r="AW359" s="155"/>
      <c r="AX359" s="155"/>
      <c r="AY359" s="155"/>
      <c r="AZ359" s="155"/>
      <c r="BA359" s="155"/>
      <c r="BB359" s="155"/>
      <c r="BC359" s="155"/>
      <c r="BD359" s="155"/>
      <c r="BE359" s="155"/>
      <c r="BF359" s="155"/>
      <c r="BG359" s="155"/>
      <c r="BH359" s="155"/>
      <c r="BI359" s="155"/>
    </row>
    <row r="360" spans="1:61" x14ac:dyDescent="0.2">
      <c r="A360" s="155"/>
      <c r="B360" s="155"/>
      <c r="C360" s="155"/>
      <c r="D360" s="155"/>
      <c r="E360" s="155"/>
      <c r="F360" s="155"/>
      <c r="G360" s="155"/>
      <c r="H360" s="155"/>
      <c r="I360" s="155"/>
      <c r="J360" s="155"/>
      <c r="K360" s="155"/>
      <c r="L360" s="155"/>
      <c r="M360" s="155"/>
      <c r="N360" s="155"/>
      <c r="O360" s="155"/>
      <c r="P360" s="155"/>
      <c r="Q360" s="155"/>
      <c r="R360" s="155"/>
      <c r="S360" s="155"/>
      <c r="T360" s="155"/>
      <c r="U360" s="155"/>
      <c r="V360" s="155"/>
      <c r="W360" s="155"/>
      <c r="X360" s="155"/>
      <c r="Y360" s="155"/>
      <c r="Z360" s="155"/>
      <c r="AA360" s="155"/>
      <c r="AB360" s="155"/>
      <c r="AC360" s="155"/>
      <c r="AD360" s="155"/>
      <c r="AE360" s="155"/>
      <c r="AF360" s="155"/>
      <c r="AG360" s="155"/>
      <c r="AH360" s="155"/>
      <c r="AI360" s="155"/>
      <c r="AJ360" s="155"/>
      <c r="AK360" s="155"/>
      <c r="AL360" s="155"/>
      <c r="AM360" s="155"/>
      <c r="AN360" s="155"/>
      <c r="AO360" s="155"/>
      <c r="AP360" s="155"/>
      <c r="AQ360" s="155"/>
      <c r="AR360" s="155"/>
      <c r="AS360" s="155"/>
      <c r="AT360" s="155"/>
      <c r="AU360" s="155"/>
      <c r="AV360" s="155"/>
      <c r="AW360" s="155"/>
      <c r="AX360" s="155"/>
      <c r="AY360" s="155"/>
      <c r="AZ360" s="155"/>
      <c r="BA360" s="155"/>
      <c r="BB360" s="155"/>
      <c r="BC360" s="155"/>
      <c r="BD360" s="155"/>
      <c r="BE360" s="155"/>
      <c r="BF360" s="155"/>
      <c r="BG360" s="155"/>
      <c r="BH360" s="155"/>
      <c r="BI360" s="155"/>
    </row>
    <row r="361" spans="1:61" x14ac:dyDescent="0.2">
      <c r="A361" s="155"/>
      <c r="B361" s="155"/>
      <c r="C361" s="155"/>
      <c r="D361" s="155"/>
      <c r="E361" s="155"/>
      <c r="F361" s="155"/>
      <c r="G361" s="155"/>
      <c r="H361" s="155"/>
      <c r="I361" s="155"/>
      <c r="J361" s="155"/>
      <c r="K361" s="155"/>
      <c r="L361" s="155"/>
      <c r="M361" s="155"/>
      <c r="N361" s="155"/>
      <c r="O361" s="155"/>
      <c r="P361" s="155"/>
      <c r="Q361" s="155"/>
      <c r="R361" s="155"/>
      <c r="S361" s="155"/>
      <c r="T361" s="155"/>
      <c r="U361" s="155"/>
      <c r="V361" s="155"/>
      <c r="W361" s="155"/>
      <c r="X361" s="155"/>
      <c r="Y361" s="155"/>
      <c r="Z361" s="155"/>
      <c r="AA361" s="155"/>
      <c r="AB361" s="155"/>
      <c r="AC361" s="155"/>
      <c r="AD361" s="155"/>
      <c r="AE361" s="155"/>
      <c r="AF361" s="155"/>
      <c r="AG361" s="155"/>
      <c r="AH361" s="155"/>
      <c r="AI361" s="155"/>
      <c r="AJ361" s="155"/>
      <c r="AK361" s="155"/>
      <c r="AL361" s="155"/>
      <c r="AM361" s="155"/>
      <c r="AN361" s="155"/>
      <c r="AO361" s="155"/>
      <c r="AP361" s="155"/>
      <c r="AQ361" s="155"/>
      <c r="AR361" s="155"/>
      <c r="AS361" s="155"/>
      <c r="AT361" s="155"/>
      <c r="AU361" s="155"/>
      <c r="AV361" s="155"/>
      <c r="AW361" s="155"/>
      <c r="AX361" s="155"/>
      <c r="AY361" s="155"/>
      <c r="AZ361" s="155"/>
      <c r="BA361" s="155"/>
      <c r="BB361" s="155"/>
      <c r="BC361" s="155"/>
      <c r="BD361" s="155"/>
      <c r="BE361" s="155"/>
      <c r="BF361" s="155"/>
      <c r="BG361" s="155"/>
      <c r="BH361" s="155"/>
      <c r="BI361" s="155"/>
    </row>
    <row r="362" spans="1:61" x14ac:dyDescent="0.2">
      <c r="A362" s="155"/>
      <c r="B362" s="155"/>
      <c r="C362" s="155"/>
      <c r="D362" s="155"/>
      <c r="E362" s="155"/>
      <c r="F362" s="155"/>
      <c r="G362" s="155"/>
      <c r="H362" s="155"/>
      <c r="I362" s="155"/>
      <c r="J362" s="155"/>
      <c r="K362" s="155"/>
      <c r="L362" s="155"/>
      <c r="M362" s="155"/>
      <c r="N362" s="155"/>
      <c r="O362" s="155"/>
      <c r="P362" s="155"/>
      <c r="Q362" s="155"/>
      <c r="R362" s="155"/>
      <c r="S362" s="155"/>
      <c r="T362" s="155"/>
      <c r="U362" s="155"/>
      <c r="V362" s="155"/>
      <c r="W362" s="155"/>
      <c r="X362" s="155"/>
      <c r="Y362" s="155"/>
      <c r="Z362" s="155"/>
      <c r="AA362" s="155"/>
      <c r="AB362" s="155"/>
      <c r="AC362" s="155"/>
      <c r="AD362" s="155"/>
      <c r="AE362" s="155"/>
      <c r="AF362" s="155"/>
      <c r="AG362" s="155"/>
      <c r="AH362" s="155"/>
      <c r="AI362" s="155"/>
      <c r="AJ362" s="155"/>
      <c r="AK362" s="155"/>
      <c r="AL362" s="155"/>
      <c r="AM362" s="155"/>
      <c r="AN362" s="155"/>
      <c r="AO362" s="155"/>
      <c r="AP362" s="155"/>
      <c r="AQ362" s="155"/>
      <c r="AR362" s="155"/>
      <c r="AS362" s="155"/>
      <c r="AT362" s="155"/>
      <c r="AU362" s="155"/>
      <c r="AV362" s="155"/>
      <c r="AW362" s="155"/>
      <c r="AX362" s="155"/>
      <c r="AY362" s="155"/>
      <c r="AZ362" s="155"/>
      <c r="BA362" s="155"/>
      <c r="BB362" s="155"/>
      <c r="BC362" s="155"/>
      <c r="BD362" s="155"/>
      <c r="BE362" s="155"/>
      <c r="BF362" s="155"/>
      <c r="BG362" s="155"/>
      <c r="BH362" s="155"/>
      <c r="BI362" s="155"/>
    </row>
    <row r="363" spans="1:61" x14ac:dyDescent="0.2">
      <c r="A363" s="155"/>
      <c r="B363" s="155"/>
      <c r="C363" s="155"/>
      <c r="D363" s="155"/>
      <c r="E363" s="155"/>
      <c r="F363" s="155"/>
      <c r="G363" s="155"/>
      <c r="H363" s="155"/>
      <c r="I363" s="155"/>
      <c r="J363" s="155"/>
      <c r="K363" s="155"/>
      <c r="L363" s="155"/>
      <c r="M363" s="155"/>
      <c r="N363" s="155"/>
      <c r="O363" s="155"/>
      <c r="P363" s="155"/>
      <c r="Q363" s="155"/>
      <c r="R363" s="155"/>
      <c r="S363" s="155"/>
      <c r="T363" s="155"/>
      <c r="U363" s="155"/>
      <c r="V363" s="155"/>
      <c r="W363" s="155"/>
      <c r="X363" s="155"/>
      <c r="Y363" s="155"/>
      <c r="Z363" s="155"/>
      <c r="AA363" s="155"/>
      <c r="AB363" s="155"/>
      <c r="AC363" s="155"/>
      <c r="AD363" s="155"/>
      <c r="AE363" s="155"/>
      <c r="AF363" s="155"/>
      <c r="AG363" s="155"/>
      <c r="AH363" s="155"/>
      <c r="AI363" s="155"/>
      <c r="AJ363" s="155"/>
      <c r="AK363" s="155"/>
      <c r="AL363" s="155"/>
      <c r="AM363" s="155"/>
      <c r="AN363" s="155"/>
      <c r="AO363" s="155"/>
      <c r="AP363" s="155"/>
      <c r="AQ363" s="155"/>
      <c r="AR363" s="155"/>
      <c r="AS363" s="155"/>
      <c r="AT363" s="155"/>
      <c r="AU363" s="155"/>
      <c r="AV363" s="155"/>
      <c r="AW363" s="155"/>
      <c r="AX363" s="155"/>
      <c r="AY363" s="155"/>
      <c r="AZ363" s="155"/>
      <c r="BA363" s="155"/>
      <c r="BB363" s="155"/>
      <c r="BC363" s="155"/>
      <c r="BD363" s="155"/>
      <c r="BE363" s="155"/>
      <c r="BF363" s="155"/>
      <c r="BG363" s="155"/>
      <c r="BH363" s="155"/>
      <c r="BI363" s="155"/>
    </row>
    <row r="364" spans="1:61" x14ac:dyDescent="0.2">
      <c r="A364" s="155"/>
      <c r="B364" s="155"/>
      <c r="C364" s="155"/>
      <c r="D364" s="155"/>
      <c r="E364" s="155"/>
      <c r="F364" s="155"/>
      <c r="G364" s="155"/>
      <c r="H364" s="155"/>
      <c r="I364" s="155"/>
      <c r="J364" s="155"/>
      <c r="K364" s="155"/>
      <c r="L364" s="155"/>
      <c r="M364" s="155"/>
      <c r="N364" s="155"/>
      <c r="O364" s="155"/>
      <c r="P364" s="155"/>
      <c r="Q364" s="155"/>
      <c r="R364" s="155"/>
      <c r="S364" s="155"/>
      <c r="T364" s="155"/>
      <c r="U364" s="155"/>
      <c r="V364" s="155"/>
      <c r="W364" s="155"/>
      <c r="X364" s="155"/>
      <c r="Y364" s="155"/>
      <c r="Z364" s="155"/>
      <c r="AA364" s="155"/>
      <c r="AB364" s="155"/>
      <c r="AC364" s="155"/>
      <c r="AD364" s="155"/>
      <c r="AE364" s="155"/>
      <c r="AF364" s="155"/>
      <c r="AG364" s="155"/>
      <c r="AH364" s="155"/>
      <c r="AI364" s="155"/>
      <c r="AJ364" s="155"/>
      <c r="AK364" s="155"/>
      <c r="AL364" s="155"/>
      <c r="AM364" s="155"/>
      <c r="AN364" s="155"/>
      <c r="AO364" s="155"/>
      <c r="AP364" s="155"/>
      <c r="AQ364" s="155"/>
      <c r="AR364" s="155"/>
      <c r="AS364" s="155"/>
      <c r="AT364" s="155"/>
      <c r="AU364" s="155"/>
      <c r="AV364" s="155"/>
      <c r="AW364" s="155"/>
      <c r="AX364" s="155"/>
      <c r="AY364" s="155"/>
      <c r="AZ364" s="155"/>
      <c r="BA364" s="155"/>
      <c r="BB364" s="155"/>
      <c r="BC364" s="155"/>
      <c r="BD364" s="155"/>
      <c r="BE364" s="155"/>
      <c r="BF364" s="155"/>
      <c r="BG364" s="155"/>
      <c r="BH364" s="155"/>
      <c r="BI364" s="155"/>
    </row>
    <row r="365" spans="1:61" x14ac:dyDescent="0.2">
      <c r="A365" s="155"/>
      <c r="B365" s="155"/>
      <c r="C365" s="155"/>
      <c r="D365" s="155"/>
      <c r="E365" s="155"/>
      <c r="F365" s="155"/>
      <c r="G365" s="155"/>
      <c r="H365" s="155"/>
      <c r="I365" s="155"/>
      <c r="J365" s="155"/>
      <c r="K365" s="155"/>
      <c r="L365" s="155"/>
      <c r="M365" s="155"/>
      <c r="N365" s="155"/>
      <c r="O365" s="155"/>
      <c r="P365" s="155"/>
      <c r="Q365" s="155"/>
      <c r="R365" s="155"/>
      <c r="S365" s="155"/>
      <c r="T365" s="155"/>
      <c r="U365" s="155"/>
      <c r="V365" s="155"/>
      <c r="W365" s="155"/>
      <c r="X365" s="155"/>
      <c r="Y365" s="155"/>
      <c r="Z365" s="155"/>
      <c r="AA365" s="155"/>
      <c r="AB365" s="155"/>
      <c r="AC365" s="155"/>
      <c r="AD365" s="155"/>
      <c r="AE365" s="155"/>
      <c r="AF365" s="155"/>
      <c r="AG365" s="155"/>
      <c r="AH365" s="155"/>
      <c r="AI365" s="155"/>
      <c r="AJ365" s="155"/>
      <c r="AK365" s="155"/>
      <c r="AL365" s="155"/>
      <c r="AM365" s="155"/>
      <c r="AN365" s="155"/>
      <c r="AO365" s="155"/>
      <c r="AP365" s="155"/>
      <c r="AQ365" s="155"/>
      <c r="AR365" s="155"/>
      <c r="AS365" s="155"/>
      <c r="AT365" s="155"/>
      <c r="AU365" s="155"/>
      <c r="AV365" s="155"/>
      <c r="AW365" s="155"/>
      <c r="AX365" s="155"/>
      <c r="AY365" s="155"/>
      <c r="AZ365" s="155"/>
      <c r="BA365" s="155"/>
      <c r="BB365" s="155"/>
      <c r="BC365" s="155"/>
      <c r="BD365" s="155"/>
      <c r="BE365" s="155"/>
      <c r="BF365" s="155"/>
      <c r="BG365" s="155"/>
      <c r="BH365" s="155"/>
      <c r="BI365" s="155"/>
    </row>
    <row r="366" spans="1:61" x14ac:dyDescent="0.2">
      <c r="A366" s="155"/>
      <c r="B366" s="155"/>
      <c r="C366" s="155"/>
      <c r="D366" s="155"/>
      <c r="E366" s="155"/>
      <c r="F366" s="155"/>
      <c r="G366" s="155"/>
      <c r="H366" s="155"/>
      <c r="I366" s="155"/>
      <c r="J366" s="155"/>
      <c r="K366" s="155"/>
      <c r="L366" s="155"/>
      <c r="M366" s="155"/>
      <c r="N366" s="155"/>
      <c r="O366" s="155"/>
      <c r="P366" s="155"/>
      <c r="Q366" s="155"/>
      <c r="R366" s="155"/>
      <c r="S366" s="155"/>
      <c r="T366" s="155"/>
      <c r="U366" s="155"/>
      <c r="V366" s="155"/>
      <c r="W366" s="155"/>
      <c r="X366" s="155"/>
      <c r="Y366" s="155"/>
      <c r="Z366" s="155"/>
      <c r="AA366" s="155"/>
      <c r="AB366" s="155"/>
      <c r="AC366" s="155"/>
      <c r="AD366" s="155"/>
      <c r="AE366" s="155"/>
      <c r="AF366" s="155"/>
      <c r="AG366" s="155"/>
      <c r="AH366" s="155"/>
      <c r="AI366" s="155"/>
      <c r="AJ366" s="155"/>
      <c r="AK366" s="155"/>
      <c r="AL366" s="155"/>
      <c r="AM366" s="155"/>
      <c r="AN366" s="155"/>
      <c r="AO366" s="155"/>
      <c r="AP366" s="155"/>
      <c r="AQ366" s="155"/>
      <c r="AR366" s="155"/>
      <c r="AS366" s="155"/>
      <c r="AT366" s="155"/>
      <c r="AU366" s="155"/>
      <c r="AV366" s="155"/>
      <c r="AW366" s="155"/>
      <c r="AX366" s="155"/>
      <c r="AY366" s="155"/>
      <c r="AZ366" s="155"/>
      <c r="BA366" s="155"/>
      <c r="BB366" s="155"/>
      <c r="BC366" s="155"/>
      <c r="BD366" s="155"/>
      <c r="BE366" s="155"/>
      <c r="BF366" s="155"/>
      <c r="BG366" s="155"/>
      <c r="BH366" s="155"/>
      <c r="BI366" s="155"/>
    </row>
    <row r="367" spans="1:61" x14ac:dyDescent="0.2">
      <c r="A367" s="155"/>
      <c r="B367" s="155"/>
      <c r="C367" s="155"/>
      <c r="D367" s="155"/>
      <c r="E367" s="155"/>
      <c r="F367" s="155"/>
      <c r="G367" s="155"/>
      <c r="H367" s="155"/>
      <c r="I367" s="155"/>
      <c r="J367" s="155"/>
      <c r="K367" s="155"/>
      <c r="L367" s="155"/>
      <c r="M367" s="155"/>
      <c r="N367" s="155"/>
      <c r="O367" s="155"/>
      <c r="P367" s="155"/>
      <c r="Q367" s="155"/>
      <c r="R367" s="155"/>
      <c r="S367" s="155"/>
      <c r="T367" s="155"/>
      <c r="U367" s="155"/>
      <c r="V367" s="155"/>
      <c r="W367" s="155"/>
      <c r="X367" s="155"/>
      <c r="Y367" s="155"/>
      <c r="Z367" s="155"/>
      <c r="AA367" s="155"/>
      <c r="AB367" s="155"/>
      <c r="AC367" s="155"/>
      <c r="AD367" s="155"/>
      <c r="AE367" s="155"/>
      <c r="AF367" s="155"/>
      <c r="AG367" s="155"/>
      <c r="AH367" s="155"/>
      <c r="AI367" s="155"/>
      <c r="AJ367" s="155"/>
      <c r="AK367" s="155"/>
      <c r="AL367" s="155"/>
      <c r="AM367" s="155"/>
      <c r="AN367" s="155"/>
      <c r="AO367" s="155"/>
      <c r="AP367" s="155"/>
      <c r="AQ367" s="155"/>
      <c r="AR367" s="155"/>
      <c r="AS367" s="155"/>
      <c r="AT367" s="155"/>
      <c r="AU367" s="155"/>
      <c r="AV367" s="155"/>
      <c r="AW367" s="155"/>
      <c r="AX367" s="155"/>
      <c r="AY367" s="155"/>
      <c r="AZ367" s="155"/>
      <c r="BA367" s="155"/>
      <c r="BB367" s="155"/>
      <c r="BC367" s="155"/>
      <c r="BD367" s="155"/>
      <c r="BE367" s="155"/>
      <c r="BF367" s="155"/>
      <c r="BG367" s="155"/>
      <c r="BH367" s="155"/>
      <c r="BI367" s="155"/>
    </row>
    <row r="368" spans="1:61" x14ac:dyDescent="0.2">
      <c r="A368" s="155"/>
      <c r="B368" s="155"/>
      <c r="C368" s="155"/>
      <c r="D368" s="155"/>
      <c r="E368" s="155"/>
      <c r="F368" s="155"/>
      <c r="G368" s="155"/>
      <c r="H368" s="155"/>
      <c r="I368" s="155"/>
      <c r="J368" s="155"/>
      <c r="K368" s="155"/>
      <c r="L368" s="155"/>
      <c r="M368" s="155"/>
      <c r="N368" s="155"/>
      <c r="O368" s="155"/>
      <c r="P368" s="155"/>
      <c r="Q368" s="155"/>
      <c r="R368" s="155"/>
      <c r="S368" s="155"/>
      <c r="T368" s="155"/>
      <c r="U368" s="155"/>
      <c r="V368" s="155"/>
      <c r="W368" s="155"/>
      <c r="X368" s="155"/>
      <c r="Y368" s="155"/>
      <c r="Z368" s="155"/>
      <c r="AA368" s="155"/>
      <c r="AB368" s="155"/>
      <c r="AC368" s="155"/>
      <c r="AD368" s="155"/>
      <c r="AE368" s="155"/>
      <c r="AF368" s="155"/>
      <c r="AG368" s="155"/>
      <c r="AH368" s="155"/>
      <c r="AI368" s="155"/>
      <c r="AJ368" s="155"/>
      <c r="AK368" s="155"/>
      <c r="AL368" s="155"/>
      <c r="AM368" s="155"/>
      <c r="AN368" s="155"/>
      <c r="AO368" s="155"/>
      <c r="AP368" s="155"/>
      <c r="AQ368" s="155"/>
      <c r="AR368" s="155"/>
      <c r="AS368" s="155"/>
      <c r="AT368" s="155"/>
      <c r="AU368" s="155"/>
      <c r="AV368" s="155"/>
      <c r="AW368" s="155"/>
      <c r="AX368" s="155"/>
      <c r="AY368" s="155"/>
      <c r="AZ368" s="155"/>
      <c r="BA368" s="155"/>
      <c r="BB368" s="155"/>
      <c r="BC368" s="155"/>
      <c r="BD368" s="155"/>
      <c r="BE368" s="155"/>
      <c r="BF368" s="155"/>
      <c r="BG368" s="155"/>
      <c r="BH368" s="155"/>
      <c r="BI368" s="155"/>
    </row>
    <row r="369" spans="1:61" x14ac:dyDescent="0.2">
      <c r="A369" s="155"/>
      <c r="B369" s="155"/>
      <c r="C369" s="155"/>
      <c r="D369" s="155"/>
      <c r="E369" s="155"/>
      <c r="F369" s="155"/>
      <c r="G369" s="155"/>
      <c r="H369" s="155"/>
      <c r="I369" s="155"/>
      <c r="J369" s="155"/>
      <c r="K369" s="155"/>
      <c r="L369" s="155"/>
      <c r="M369" s="155"/>
      <c r="N369" s="155"/>
      <c r="O369" s="155"/>
      <c r="P369" s="155"/>
      <c r="Q369" s="155"/>
      <c r="R369" s="155"/>
      <c r="S369" s="155"/>
      <c r="T369" s="155"/>
      <c r="U369" s="155"/>
      <c r="V369" s="155"/>
      <c r="W369" s="155"/>
      <c r="X369" s="155"/>
      <c r="Y369" s="155"/>
      <c r="Z369" s="155"/>
      <c r="AA369" s="155"/>
      <c r="AB369" s="155"/>
      <c r="AC369" s="155"/>
      <c r="AD369" s="155"/>
      <c r="AE369" s="155"/>
      <c r="AF369" s="155"/>
      <c r="AG369" s="155"/>
      <c r="AH369" s="155"/>
      <c r="AI369" s="155"/>
      <c r="AJ369" s="155"/>
      <c r="AK369" s="155"/>
      <c r="AL369" s="155"/>
      <c r="AM369" s="155"/>
      <c r="AN369" s="155"/>
      <c r="AO369" s="155"/>
      <c r="AP369" s="155"/>
      <c r="AQ369" s="155"/>
      <c r="AR369" s="155"/>
      <c r="AS369" s="155"/>
      <c r="AT369" s="155"/>
      <c r="AU369" s="155"/>
      <c r="AV369" s="155"/>
      <c r="AW369" s="155"/>
      <c r="AX369" s="155"/>
      <c r="AY369" s="155"/>
      <c r="AZ369" s="155"/>
      <c r="BA369" s="155"/>
      <c r="BB369" s="155"/>
      <c r="BC369" s="155"/>
      <c r="BD369" s="155"/>
      <c r="BE369" s="155"/>
      <c r="BF369" s="155"/>
      <c r="BG369" s="155"/>
      <c r="BH369" s="155"/>
      <c r="BI369" s="155"/>
    </row>
    <row r="370" spans="1:61" x14ac:dyDescent="0.2">
      <c r="A370" s="155"/>
      <c r="B370" s="155"/>
      <c r="C370" s="155"/>
      <c r="D370" s="155"/>
      <c r="E370" s="155"/>
      <c r="F370" s="155"/>
      <c r="G370" s="155"/>
      <c r="H370" s="155"/>
      <c r="I370" s="155"/>
      <c r="J370" s="155"/>
      <c r="K370" s="155"/>
      <c r="L370" s="155"/>
      <c r="M370" s="155"/>
      <c r="N370" s="155"/>
      <c r="O370" s="155"/>
      <c r="P370" s="155"/>
      <c r="Q370" s="155"/>
      <c r="R370" s="155"/>
      <c r="S370" s="155"/>
      <c r="T370" s="155"/>
      <c r="U370" s="155"/>
      <c r="V370" s="155"/>
      <c r="W370" s="155"/>
      <c r="X370" s="155"/>
      <c r="Y370" s="155"/>
      <c r="Z370" s="155"/>
      <c r="AA370" s="155"/>
      <c r="AB370" s="155"/>
      <c r="AC370" s="155"/>
      <c r="AD370" s="155"/>
      <c r="AE370" s="155"/>
      <c r="AF370" s="155"/>
      <c r="AG370" s="155"/>
      <c r="AH370" s="155"/>
      <c r="AI370" s="155"/>
      <c r="AJ370" s="155"/>
      <c r="AK370" s="155"/>
      <c r="AL370" s="155"/>
      <c r="AM370" s="155"/>
      <c r="AN370" s="155"/>
      <c r="AO370" s="155"/>
      <c r="AP370" s="155"/>
      <c r="AQ370" s="155"/>
      <c r="AR370" s="155"/>
      <c r="AS370" s="155"/>
      <c r="AT370" s="155"/>
      <c r="AU370" s="155"/>
      <c r="AV370" s="155"/>
      <c r="AW370" s="155"/>
      <c r="AX370" s="155"/>
      <c r="AY370" s="155"/>
      <c r="AZ370" s="155"/>
      <c r="BA370" s="155"/>
      <c r="BB370" s="155"/>
      <c r="BC370" s="155"/>
      <c r="BD370" s="155"/>
      <c r="BE370" s="155"/>
      <c r="BF370" s="155"/>
      <c r="BG370" s="155"/>
      <c r="BH370" s="155"/>
      <c r="BI370" s="155"/>
    </row>
    <row r="371" spans="1:61" x14ac:dyDescent="0.2">
      <c r="A371" s="155"/>
      <c r="B371" s="155"/>
      <c r="C371" s="155"/>
      <c r="D371" s="155"/>
      <c r="E371" s="155"/>
      <c r="F371" s="155"/>
      <c r="G371" s="155"/>
      <c r="H371" s="155"/>
      <c r="I371" s="155"/>
      <c r="J371" s="155"/>
      <c r="K371" s="155"/>
      <c r="L371" s="155"/>
      <c r="M371" s="155"/>
      <c r="N371" s="155"/>
      <c r="O371" s="155"/>
      <c r="P371" s="155"/>
      <c r="Q371" s="155"/>
      <c r="R371" s="155"/>
      <c r="S371" s="155"/>
      <c r="T371" s="155"/>
      <c r="U371" s="155"/>
      <c r="V371" s="155"/>
      <c r="W371" s="155"/>
      <c r="X371" s="155"/>
      <c r="Y371" s="155"/>
      <c r="Z371" s="155"/>
      <c r="AA371" s="155"/>
      <c r="AB371" s="155"/>
      <c r="AC371" s="155"/>
      <c r="AD371" s="155"/>
      <c r="AE371" s="155"/>
      <c r="AF371" s="155"/>
      <c r="AG371" s="155"/>
      <c r="AH371" s="155"/>
      <c r="AI371" s="155"/>
      <c r="AJ371" s="155"/>
      <c r="AK371" s="155"/>
      <c r="AL371" s="155"/>
      <c r="AM371" s="155"/>
      <c r="AN371" s="155"/>
      <c r="AO371" s="155"/>
      <c r="AP371" s="155"/>
      <c r="AQ371" s="155"/>
      <c r="AR371" s="155"/>
      <c r="AS371" s="155"/>
      <c r="AT371" s="155"/>
      <c r="AU371" s="155"/>
      <c r="AV371" s="155"/>
      <c r="AW371" s="155"/>
      <c r="AX371" s="155"/>
      <c r="AY371" s="155"/>
      <c r="AZ371" s="155"/>
      <c r="BA371" s="155"/>
      <c r="BB371" s="155"/>
      <c r="BC371" s="155"/>
      <c r="BD371" s="155"/>
      <c r="BE371" s="155"/>
      <c r="BF371" s="155"/>
      <c r="BG371" s="155"/>
      <c r="BH371" s="155"/>
      <c r="BI371" s="155"/>
    </row>
    <row r="372" spans="1:61" x14ac:dyDescent="0.2">
      <c r="A372" s="155"/>
      <c r="B372" s="155"/>
      <c r="C372" s="155"/>
      <c r="D372" s="155"/>
      <c r="E372" s="155"/>
      <c r="F372" s="155"/>
      <c r="G372" s="155"/>
      <c r="H372" s="155"/>
      <c r="I372" s="155"/>
      <c r="J372" s="155"/>
      <c r="K372" s="155"/>
      <c r="L372" s="155"/>
      <c r="M372" s="155"/>
      <c r="N372" s="155"/>
      <c r="O372" s="155"/>
      <c r="P372" s="155"/>
      <c r="Q372" s="155"/>
      <c r="R372" s="155"/>
      <c r="S372" s="155"/>
      <c r="T372" s="155"/>
      <c r="U372" s="155"/>
      <c r="V372" s="155"/>
      <c r="W372" s="155"/>
      <c r="X372" s="155"/>
      <c r="Y372" s="155"/>
      <c r="Z372" s="155"/>
      <c r="AA372" s="155"/>
      <c r="AB372" s="155"/>
      <c r="AC372" s="155"/>
      <c r="AD372" s="155"/>
      <c r="AE372" s="155"/>
      <c r="AF372" s="155"/>
      <c r="AG372" s="155"/>
      <c r="AH372" s="155"/>
      <c r="AI372" s="155"/>
      <c r="AJ372" s="155"/>
      <c r="AK372" s="155"/>
      <c r="AL372" s="155"/>
      <c r="AM372" s="155"/>
      <c r="AN372" s="155"/>
      <c r="AO372" s="155"/>
      <c r="AP372" s="155"/>
      <c r="AQ372" s="155"/>
      <c r="AR372" s="155"/>
      <c r="AS372" s="155"/>
      <c r="AT372" s="155"/>
      <c r="AU372" s="155"/>
      <c r="AV372" s="155"/>
      <c r="AW372" s="155"/>
      <c r="AX372" s="155"/>
      <c r="AY372" s="155"/>
      <c r="AZ372" s="155"/>
      <c r="BA372" s="155"/>
      <c r="BB372" s="155"/>
      <c r="BC372" s="155"/>
      <c r="BD372" s="155"/>
      <c r="BE372" s="155"/>
      <c r="BF372" s="155"/>
      <c r="BG372" s="155"/>
      <c r="BH372" s="155"/>
      <c r="BI372" s="155"/>
    </row>
    <row r="373" spans="1:61" x14ac:dyDescent="0.2">
      <c r="A373" s="155"/>
      <c r="B373" s="155"/>
      <c r="C373" s="155"/>
      <c r="D373" s="155"/>
      <c r="E373" s="155"/>
      <c r="F373" s="155"/>
      <c r="G373" s="155"/>
      <c r="H373" s="155"/>
      <c r="I373" s="155"/>
      <c r="J373" s="155"/>
      <c r="K373" s="155"/>
      <c r="L373" s="155"/>
      <c r="M373" s="155"/>
      <c r="N373" s="155"/>
      <c r="O373" s="155"/>
      <c r="P373" s="155"/>
      <c r="Q373" s="155"/>
      <c r="R373" s="155"/>
      <c r="S373" s="155"/>
      <c r="T373" s="155"/>
      <c r="U373" s="155"/>
      <c r="V373" s="155"/>
      <c r="W373" s="155"/>
      <c r="X373" s="155"/>
      <c r="Y373" s="155"/>
      <c r="Z373" s="155"/>
      <c r="AA373" s="155"/>
      <c r="AB373" s="155"/>
      <c r="AC373" s="155"/>
      <c r="AD373" s="155"/>
      <c r="AE373" s="155"/>
      <c r="AF373" s="155"/>
      <c r="AG373" s="155"/>
      <c r="AH373" s="155"/>
      <c r="AI373" s="155"/>
      <c r="AJ373" s="155"/>
      <c r="AK373" s="155"/>
      <c r="AL373" s="155"/>
      <c r="AM373" s="155"/>
      <c r="AN373" s="155"/>
      <c r="AO373" s="155"/>
      <c r="AP373" s="155"/>
      <c r="AQ373" s="155"/>
      <c r="AR373" s="155"/>
      <c r="AS373" s="155"/>
      <c r="AT373" s="155"/>
      <c r="AU373" s="155"/>
      <c r="AV373" s="155"/>
      <c r="AW373" s="155"/>
      <c r="AX373" s="155"/>
      <c r="AY373" s="155"/>
      <c r="AZ373" s="155"/>
      <c r="BA373" s="155"/>
      <c r="BB373" s="155"/>
      <c r="BC373" s="155"/>
      <c r="BD373" s="155"/>
      <c r="BE373" s="155"/>
      <c r="BF373" s="155"/>
      <c r="BG373" s="155"/>
      <c r="BH373" s="155"/>
      <c r="BI373" s="155"/>
    </row>
    <row r="374" spans="1:61" x14ac:dyDescent="0.2">
      <c r="A374" s="155"/>
      <c r="B374" s="155"/>
      <c r="C374" s="155"/>
      <c r="D374" s="155"/>
      <c r="E374" s="155"/>
      <c r="F374" s="155"/>
      <c r="G374" s="155"/>
      <c r="H374" s="155"/>
      <c r="I374" s="155"/>
      <c r="J374" s="155"/>
      <c r="K374" s="155"/>
      <c r="L374" s="155"/>
      <c r="M374" s="155"/>
      <c r="N374" s="155"/>
      <c r="O374" s="155"/>
      <c r="P374" s="155"/>
      <c r="Q374" s="155"/>
      <c r="R374" s="155"/>
      <c r="S374" s="155"/>
      <c r="T374" s="155"/>
      <c r="U374" s="155"/>
      <c r="V374" s="155"/>
      <c r="W374" s="155"/>
      <c r="X374" s="155"/>
      <c r="Y374" s="155"/>
      <c r="Z374" s="155"/>
      <c r="AA374" s="155"/>
      <c r="AB374" s="155"/>
      <c r="AC374" s="155"/>
      <c r="AD374" s="155"/>
      <c r="AE374" s="155"/>
      <c r="AF374" s="155"/>
      <c r="AG374" s="155"/>
      <c r="AH374" s="155"/>
      <c r="AI374" s="155"/>
      <c r="AJ374" s="155"/>
      <c r="AK374" s="155"/>
      <c r="AL374" s="155"/>
      <c r="AM374" s="155"/>
      <c r="AN374" s="155"/>
      <c r="AO374" s="155"/>
      <c r="AP374" s="155"/>
      <c r="AQ374" s="155"/>
      <c r="AR374" s="155"/>
      <c r="AS374" s="155"/>
      <c r="AT374" s="155"/>
      <c r="AU374" s="155"/>
      <c r="AV374" s="155"/>
      <c r="AW374" s="155"/>
      <c r="AX374" s="155"/>
      <c r="AY374" s="155"/>
      <c r="AZ374" s="155"/>
      <c r="BA374" s="155"/>
      <c r="BB374" s="155"/>
      <c r="BC374" s="155"/>
      <c r="BD374" s="155"/>
      <c r="BE374" s="155"/>
      <c r="BF374" s="155"/>
      <c r="BG374" s="155"/>
      <c r="BH374" s="155"/>
      <c r="BI374" s="155"/>
    </row>
    <row r="375" spans="1:61" x14ac:dyDescent="0.2">
      <c r="A375" s="155"/>
      <c r="B375" s="155"/>
      <c r="C375" s="155"/>
      <c r="D375" s="155"/>
      <c r="E375" s="155"/>
      <c r="F375" s="155"/>
      <c r="G375" s="155"/>
      <c r="H375" s="155"/>
      <c r="I375" s="155"/>
      <c r="J375" s="155"/>
      <c r="K375" s="155"/>
      <c r="L375" s="155"/>
      <c r="M375" s="155"/>
      <c r="N375" s="155"/>
      <c r="O375" s="155"/>
      <c r="P375" s="155"/>
      <c r="Q375" s="155"/>
      <c r="R375" s="155"/>
      <c r="S375" s="155"/>
      <c r="T375" s="155"/>
      <c r="U375" s="155"/>
      <c r="V375" s="155"/>
      <c r="W375" s="155"/>
      <c r="X375" s="155"/>
      <c r="Y375" s="155"/>
      <c r="Z375" s="155"/>
      <c r="AA375" s="155"/>
      <c r="AB375" s="155"/>
      <c r="AC375" s="155"/>
      <c r="AD375" s="155"/>
      <c r="AE375" s="155"/>
      <c r="AF375" s="155"/>
      <c r="AG375" s="155"/>
      <c r="AH375" s="155"/>
      <c r="AI375" s="155"/>
      <c r="AJ375" s="155"/>
      <c r="AK375" s="155"/>
      <c r="AL375" s="155"/>
      <c r="AM375" s="155"/>
      <c r="AN375" s="155"/>
      <c r="AO375" s="155"/>
      <c r="AP375" s="155"/>
      <c r="AQ375" s="155"/>
      <c r="AR375" s="155"/>
      <c r="AS375" s="155"/>
      <c r="AT375" s="155"/>
      <c r="AU375" s="155"/>
      <c r="AV375" s="155"/>
      <c r="AW375" s="155"/>
      <c r="AX375" s="155"/>
      <c r="AY375" s="155"/>
      <c r="AZ375" s="155"/>
      <c r="BA375" s="155"/>
      <c r="BB375" s="155"/>
      <c r="BC375" s="155"/>
      <c r="BD375" s="155"/>
      <c r="BE375" s="155"/>
      <c r="BF375" s="155"/>
      <c r="BG375" s="155"/>
      <c r="BH375" s="155"/>
      <c r="BI375" s="155"/>
    </row>
    <row r="376" spans="1:61" x14ac:dyDescent="0.2">
      <c r="A376" s="155"/>
      <c r="B376" s="155"/>
      <c r="C376" s="155"/>
      <c r="D376" s="155"/>
      <c r="E376" s="155"/>
      <c r="F376" s="155"/>
      <c r="G376" s="155"/>
      <c r="H376" s="155"/>
      <c r="I376" s="155"/>
      <c r="J376" s="155"/>
      <c r="K376" s="155"/>
      <c r="L376" s="155"/>
      <c r="M376" s="155"/>
      <c r="N376" s="155"/>
      <c r="O376" s="155"/>
      <c r="P376" s="155"/>
      <c r="Q376" s="155"/>
      <c r="R376" s="155"/>
      <c r="S376" s="155"/>
      <c r="T376" s="155"/>
      <c r="U376" s="155"/>
      <c r="V376" s="155"/>
      <c r="W376" s="155"/>
      <c r="X376" s="155"/>
      <c r="Y376" s="155"/>
      <c r="Z376" s="155"/>
      <c r="AA376" s="155"/>
      <c r="AB376" s="155"/>
      <c r="AC376" s="155"/>
      <c r="AD376" s="155"/>
      <c r="AE376" s="155"/>
      <c r="AF376" s="155"/>
      <c r="AG376" s="155"/>
      <c r="AH376" s="155"/>
      <c r="AI376" s="155"/>
      <c r="AJ376" s="155"/>
      <c r="AK376" s="155"/>
      <c r="AL376" s="155"/>
      <c r="AM376" s="155"/>
      <c r="AN376" s="155"/>
      <c r="AO376" s="155"/>
      <c r="AP376" s="155"/>
      <c r="AQ376" s="155"/>
      <c r="AR376" s="155"/>
      <c r="AS376" s="155"/>
      <c r="AT376" s="155"/>
      <c r="AU376" s="155"/>
      <c r="AV376" s="155"/>
      <c r="AW376" s="155"/>
      <c r="AX376" s="155"/>
      <c r="AY376" s="155"/>
      <c r="AZ376" s="155"/>
      <c r="BA376" s="155"/>
      <c r="BB376" s="155"/>
      <c r="BC376" s="155"/>
      <c r="BD376" s="155"/>
      <c r="BE376" s="155"/>
      <c r="BF376" s="155"/>
      <c r="BG376" s="155"/>
      <c r="BH376" s="155"/>
      <c r="BI376" s="155"/>
    </row>
    <row r="377" spans="1:61" x14ac:dyDescent="0.2">
      <c r="A377" s="155"/>
      <c r="B377" s="155"/>
      <c r="C377" s="155"/>
      <c r="D377" s="155"/>
      <c r="E377" s="155"/>
      <c r="F377" s="155"/>
      <c r="G377" s="155"/>
      <c r="H377" s="155"/>
      <c r="I377" s="155"/>
      <c r="J377" s="155"/>
      <c r="K377" s="155"/>
      <c r="L377" s="155"/>
      <c r="M377" s="155"/>
      <c r="N377" s="155"/>
      <c r="O377" s="155"/>
      <c r="P377" s="155"/>
      <c r="Q377" s="155"/>
      <c r="R377" s="155"/>
      <c r="S377" s="155"/>
      <c r="T377" s="155"/>
      <c r="U377" s="155"/>
      <c r="V377" s="155"/>
      <c r="W377" s="155"/>
      <c r="X377" s="155"/>
      <c r="Y377" s="155"/>
      <c r="Z377" s="155"/>
      <c r="AA377" s="155"/>
      <c r="AB377" s="155"/>
      <c r="AC377" s="155"/>
      <c r="AD377" s="155"/>
      <c r="AE377" s="155"/>
      <c r="AF377" s="155"/>
      <c r="AG377" s="155"/>
      <c r="AH377" s="155"/>
      <c r="AI377" s="155"/>
      <c r="AJ377" s="155"/>
      <c r="AK377" s="155"/>
      <c r="AL377" s="155"/>
      <c r="AM377" s="155"/>
      <c r="AN377" s="155"/>
      <c r="AO377" s="155"/>
      <c r="AP377" s="155"/>
      <c r="AQ377" s="155"/>
      <c r="AR377" s="155"/>
      <c r="AS377" s="155"/>
      <c r="AT377" s="155"/>
      <c r="AU377" s="155"/>
      <c r="AV377" s="155"/>
      <c r="AW377" s="155"/>
      <c r="AX377" s="155"/>
      <c r="AY377" s="155"/>
      <c r="AZ377" s="155"/>
      <c r="BA377" s="155"/>
      <c r="BB377" s="155"/>
      <c r="BC377" s="155"/>
      <c r="BD377" s="155"/>
      <c r="BE377" s="155"/>
      <c r="BF377" s="155"/>
      <c r="BG377" s="155"/>
      <c r="BH377" s="155"/>
      <c r="BI377" s="155"/>
    </row>
    <row r="378" spans="1:61" x14ac:dyDescent="0.2">
      <c r="A378" s="155"/>
      <c r="B378" s="155"/>
      <c r="C378" s="155"/>
      <c r="D378" s="155"/>
      <c r="E378" s="155"/>
      <c r="F378" s="155"/>
      <c r="G378" s="155"/>
      <c r="H378" s="155"/>
      <c r="I378" s="155"/>
      <c r="J378" s="155"/>
      <c r="K378" s="155"/>
      <c r="L378" s="155"/>
      <c r="M378" s="155"/>
      <c r="N378" s="155"/>
      <c r="O378" s="155"/>
      <c r="P378" s="155"/>
      <c r="Q378" s="155"/>
      <c r="R378" s="155"/>
      <c r="S378" s="155"/>
      <c r="T378" s="155"/>
      <c r="U378" s="155"/>
      <c r="V378" s="155"/>
      <c r="W378" s="155"/>
      <c r="X378" s="155"/>
      <c r="Y378" s="155"/>
      <c r="Z378" s="155"/>
      <c r="AA378" s="155"/>
      <c r="AB378" s="155"/>
      <c r="AC378" s="155"/>
      <c r="AD378" s="155"/>
      <c r="AE378" s="155"/>
      <c r="AF378" s="155"/>
      <c r="AG378" s="155"/>
      <c r="AH378" s="155"/>
      <c r="AI378" s="155"/>
      <c r="AJ378" s="155"/>
      <c r="AK378" s="155"/>
      <c r="AL378" s="155"/>
      <c r="AM378" s="155"/>
      <c r="AN378" s="155"/>
      <c r="AO378" s="155"/>
      <c r="AP378" s="155"/>
      <c r="AQ378" s="155"/>
      <c r="AR378" s="155"/>
      <c r="AS378" s="155"/>
      <c r="AT378" s="155"/>
      <c r="AU378" s="155"/>
      <c r="AV378" s="155"/>
      <c r="AW378" s="155"/>
      <c r="AX378" s="155"/>
      <c r="AY378" s="155"/>
      <c r="AZ378" s="155"/>
      <c r="BA378" s="155"/>
      <c r="BB378" s="155"/>
      <c r="BC378" s="155"/>
      <c r="BD378" s="155"/>
      <c r="BE378" s="155"/>
      <c r="BF378" s="155"/>
      <c r="BG378" s="155"/>
      <c r="BH378" s="155"/>
      <c r="BI378" s="155"/>
    </row>
    <row r="379" spans="1:61" x14ac:dyDescent="0.2">
      <c r="A379" s="155"/>
      <c r="B379" s="155"/>
      <c r="C379" s="155"/>
      <c r="D379" s="155"/>
      <c r="E379" s="155"/>
      <c r="F379" s="155"/>
      <c r="G379" s="155"/>
      <c r="H379" s="155"/>
      <c r="I379" s="155"/>
      <c r="J379" s="155"/>
      <c r="K379" s="155"/>
      <c r="L379" s="155"/>
      <c r="M379" s="155"/>
      <c r="N379" s="155"/>
      <c r="O379" s="155"/>
      <c r="P379" s="155"/>
      <c r="Q379" s="155"/>
      <c r="R379" s="155"/>
      <c r="S379" s="155"/>
      <c r="T379" s="155"/>
      <c r="U379" s="155"/>
      <c r="V379" s="155"/>
      <c r="W379" s="155"/>
      <c r="X379" s="155"/>
      <c r="Y379" s="155"/>
      <c r="Z379" s="155"/>
      <c r="AA379" s="155"/>
      <c r="AB379" s="155"/>
      <c r="AC379" s="155"/>
      <c r="AD379" s="155"/>
      <c r="AE379" s="155"/>
      <c r="AF379" s="155"/>
      <c r="AG379" s="155"/>
      <c r="AH379" s="155"/>
      <c r="AI379" s="155"/>
      <c r="AJ379" s="155"/>
      <c r="AK379" s="155"/>
      <c r="AL379" s="155"/>
      <c r="AM379" s="155"/>
      <c r="AN379" s="155"/>
      <c r="AO379" s="155"/>
      <c r="AP379" s="155"/>
      <c r="AQ379" s="155"/>
      <c r="AR379" s="155"/>
      <c r="AS379" s="155"/>
      <c r="AT379" s="155"/>
      <c r="AU379" s="155"/>
      <c r="AV379" s="155"/>
      <c r="AW379" s="155"/>
      <c r="AX379" s="155"/>
      <c r="AY379" s="155"/>
      <c r="AZ379" s="155"/>
      <c r="BA379" s="155"/>
      <c r="BB379" s="155"/>
      <c r="BC379" s="155"/>
      <c r="BD379" s="155"/>
      <c r="BE379" s="155"/>
      <c r="BF379" s="155"/>
      <c r="BG379" s="155"/>
      <c r="BH379" s="155"/>
      <c r="BI379" s="155"/>
    </row>
    <row r="380" spans="1:61" x14ac:dyDescent="0.2">
      <c r="A380" s="155"/>
      <c r="B380" s="155"/>
      <c r="C380" s="155"/>
      <c r="D380" s="155"/>
      <c r="E380" s="155"/>
      <c r="F380" s="155"/>
      <c r="G380" s="155"/>
      <c r="H380" s="155"/>
      <c r="I380" s="155"/>
      <c r="J380" s="155"/>
      <c r="K380" s="155"/>
      <c r="L380" s="155"/>
      <c r="M380" s="155"/>
      <c r="N380" s="155"/>
      <c r="O380" s="155"/>
      <c r="P380" s="155"/>
      <c r="Q380" s="155"/>
      <c r="R380" s="155"/>
      <c r="S380" s="155"/>
      <c r="T380" s="155"/>
      <c r="U380" s="155"/>
      <c r="V380" s="155"/>
      <c r="W380" s="155"/>
      <c r="X380" s="155"/>
      <c r="Y380" s="155"/>
      <c r="Z380" s="155"/>
      <c r="AA380" s="155"/>
      <c r="AB380" s="155"/>
      <c r="AC380" s="155"/>
      <c r="AD380" s="155"/>
      <c r="AE380" s="155"/>
      <c r="AF380" s="155"/>
      <c r="AG380" s="155"/>
      <c r="AH380" s="155"/>
      <c r="AI380" s="155"/>
      <c r="AJ380" s="155"/>
      <c r="AK380" s="155"/>
      <c r="AL380" s="155"/>
      <c r="AM380" s="155"/>
      <c r="AN380" s="155"/>
      <c r="AO380" s="155"/>
      <c r="AP380" s="155"/>
      <c r="AQ380" s="155"/>
      <c r="AR380" s="155"/>
      <c r="AS380" s="155"/>
      <c r="AT380" s="155"/>
      <c r="AU380" s="155"/>
      <c r="AV380" s="155"/>
      <c r="AW380" s="155"/>
      <c r="AX380" s="155"/>
      <c r="AY380" s="155"/>
      <c r="AZ380" s="155"/>
      <c r="BA380" s="155"/>
      <c r="BB380" s="155"/>
      <c r="BC380" s="155"/>
      <c r="BD380" s="155"/>
      <c r="BE380" s="155"/>
      <c r="BF380" s="155"/>
      <c r="BG380" s="155"/>
      <c r="BH380" s="155"/>
      <c r="BI380" s="155"/>
    </row>
    <row r="381" spans="1:61" x14ac:dyDescent="0.2">
      <c r="A381" s="155"/>
      <c r="B381" s="155"/>
      <c r="C381" s="155"/>
      <c r="D381" s="155"/>
      <c r="E381" s="155"/>
      <c r="F381" s="155"/>
      <c r="G381" s="155"/>
      <c r="H381" s="155"/>
      <c r="I381" s="155"/>
      <c r="J381" s="155"/>
      <c r="K381" s="155"/>
      <c r="L381" s="155"/>
      <c r="M381" s="155"/>
      <c r="N381" s="155"/>
      <c r="O381" s="155"/>
      <c r="P381" s="155"/>
      <c r="Q381" s="155"/>
      <c r="R381" s="155"/>
      <c r="S381" s="155"/>
      <c r="T381" s="155"/>
      <c r="U381" s="155"/>
      <c r="V381" s="155"/>
      <c r="W381" s="155"/>
      <c r="X381" s="155"/>
      <c r="Y381" s="155"/>
      <c r="Z381" s="155"/>
      <c r="AA381" s="155"/>
      <c r="AB381" s="155"/>
      <c r="AC381" s="155"/>
      <c r="AD381" s="155"/>
      <c r="AE381" s="155"/>
      <c r="AF381" s="155"/>
      <c r="AG381" s="155"/>
      <c r="AH381" s="155"/>
      <c r="AI381" s="155"/>
      <c r="AJ381" s="155"/>
      <c r="AK381" s="155"/>
      <c r="AL381" s="155"/>
      <c r="AM381" s="155"/>
      <c r="AN381" s="155"/>
      <c r="AO381" s="155"/>
      <c r="AP381" s="155"/>
      <c r="AQ381" s="155"/>
      <c r="AR381" s="155"/>
      <c r="AS381" s="155"/>
      <c r="AT381" s="155"/>
      <c r="AU381" s="155"/>
      <c r="AV381" s="155"/>
      <c r="AW381" s="155"/>
      <c r="AX381" s="155"/>
      <c r="AY381" s="155"/>
      <c r="AZ381" s="155"/>
      <c r="BA381" s="155"/>
      <c r="BB381" s="155"/>
      <c r="BC381" s="155"/>
      <c r="BD381" s="155"/>
      <c r="BE381" s="155"/>
      <c r="BF381" s="155"/>
      <c r="BG381" s="155"/>
      <c r="BH381" s="155"/>
      <c r="BI381" s="155"/>
    </row>
    <row r="382" spans="1:61" x14ac:dyDescent="0.2">
      <c r="A382" s="155"/>
      <c r="B382" s="155"/>
      <c r="C382" s="155"/>
      <c r="D382" s="155"/>
      <c r="E382" s="155"/>
      <c r="F382" s="155"/>
      <c r="G382" s="155"/>
      <c r="H382" s="155"/>
      <c r="I382" s="155"/>
      <c r="J382" s="155"/>
      <c r="K382" s="155"/>
      <c r="L382" s="155"/>
      <c r="M382" s="155"/>
      <c r="N382" s="155"/>
      <c r="O382" s="155"/>
      <c r="P382" s="155"/>
      <c r="Q382" s="155"/>
      <c r="R382" s="155"/>
      <c r="S382" s="155"/>
      <c r="T382" s="155"/>
      <c r="U382" s="155"/>
      <c r="V382" s="155"/>
      <c r="W382" s="155"/>
      <c r="X382" s="155"/>
      <c r="Y382" s="155"/>
      <c r="Z382" s="155"/>
      <c r="AA382" s="155"/>
      <c r="AB382" s="155"/>
      <c r="AC382" s="155"/>
      <c r="AD382" s="155"/>
      <c r="AE382" s="155"/>
      <c r="AF382" s="155"/>
      <c r="AG382" s="155"/>
      <c r="AH382" s="155"/>
      <c r="AI382" s="155"/>
      <c r="AJ382" s="155"/>
      <c r="AK382" s="155"/>
      <c r="AL382" s="155"/>
      <c r="AM382" s="155"/>
      <c r="AN382" s="155"/>
      <c r="AO382" s="155"/>
      <c r="AP382" s="155"/>
      <c r="AQ382" s="155"/>
      <c r="AR382" s="155"/>
      <c r="AS382" s="155"/>
      <c r="AT382" s="155"/>
      <c r="AU382" s="155"/>
      <c r="AV382" s="155"/>
      <c r="AW382" s="155"/>
      <c r="AX382" s="155"/>
      <c r="AY382" s="155"/>
      <c r="AZ382" s="155"/>
      <c r="BA382" s="155"/>
      <c r="BB382" s="155"/>
      <c r="BC382" s="155"/>
      <c r="BD382" s="155"/>
      <c r="BE382" s="155"/>
      <c r="BF382" s="155"/>
      <c r="BG382" s="155"/>
      <c r="BH382" s="155"/>
      <c r="BI382" s="155"/>
    </row>
    <row r="383" spans="1:61" x14ac:dyDescent="0.2">
      <c r="A383" s="155"/>
      <c r="B383" s="155"/>
      <c r="C383" s="155"/>
      <c r="D383" s="155"/>
      <c r="E383" s="155"/>
      <c r="F383" s="155"/>
      <c r="G383" s="155"/>
      <c r="H383" s="155"/>
      <c r="I383" s="155"/>
      <c r="J383" s="155"/>
      <c r="K383" s="155"/>
      <c r="L383" s="155"/>
      <c r="M383" s="155"/>
      <c r="N383" s="155"/>
      <c r="O383" s="155"/>
      <c r="P383" s="155"/>
      <c r="Q383" s="155"/>
      <c r="R383" s="155"/>
      <c r="S383" s="155"/>
      <c r="T383" s="155"/>
      <c r="U383" s="155"/>
      <c r="V383" s="155"/>
      <c r="W383" s="155"/>
      <c r="X383" s="155"/>
      <c r="Y383" s="155"/>
      <c r="Z383" s="155"/>
      <c r="AA383" s="155"/>
      <c r="AB383" s="155"/>
      <c r="AC383" s="155"/>
      <c r="AD383" s="155"/>
      <c r="AE383" s="155"/>
      <c r="AF383" s="155"/>
      <c r="AG383" s="155"/>
      <c r="AH383" s="155"/>
      <c r="AI383" s="155"/>
      <c r="AJ383" s="155"/>
      <c r="AK383" s="155"/>
      <c r="AL383" s="155"/>
      <c r="AM383" s="155"/>
      <c r="AN383" s="155"/>
      <c r="AO383" s="155"/>
      <c r="AP383" s="155"/>
      <c r="AQ383" s="155"/>
      <c r="AR383" s="155"/>
      <c r="AS383" s="155"/>
      <c r="AT383" s="155"/>
      <c r="AU383" s="155"/>
      <c r="AV383" s="155"/>
      <c r="AW383" s="155"/>
      <c r="AX383" s="155"/>
      <c r="AY383" s="155"/>
      <c r="AZ383" s="155"/>
      <c r="BA383" s="155"/>
      <c r="BB383" s="155"/>
      <c r="BC383" s="155"/>
      <c r="BD383" s="155"/>
      <c r="BE383" s="155"/>
      <c r="BF383" s="155"/>
      <c r="BG383" s="155"/>
      <c r="BH383" s="155"/>
      <c r="BI383" s="155"/>
    </row>
    <row r="384" spans="1:61" x14ac:dyDescent="0.2">
      <c r="A384" s="155"/>
      <c r="B384" s="155"/>
      <c r="C384" s="155"/>
      <c r="D384" s="155"/>
      <c r="E384" s="155"/>
      <c r="F384" s="155"/>
      <c r="G384" s="155"/>
      <c r="H384" s="155"/>
      <c r="I384" s="155"/>
      <c r="J384" s="155"/>
      <c r="K384" s="155"/>
      <c r="L384" s="155"/>
      <c r="M384" s="155"/>
      <c r="N384" s="155"/>
      <c r="O384" s="155"/>
      <c r="P384" s="155"/>
      <c r="Q384" s="155"/>
      <c r="R384" s="155"/>
      <c r="S384" s="155"/>
      <c r="T384" s="155"/>
      <c r="U384" s="155"/>
      <c r="V384" s="155"/>
      <c r="W384" s="155"/>
      <c r="X384" s="155"/>
      <c r="Y384" s="155"/>
      <c r="Z384" s="155"/>
      <c r="AA384" s="155"/>
      <c r="AB384" s="155"/>
      <c r="AC384" s="155"/>
      <c r="AD384" s="155"/>
      <c r="AE384" s="155"/>
      <c r="AF384" s="155"/>
      <c r="AG384" s="155"/>
      <c r="AH384" s="155"/>
      <c r="AI384" s="155"/>
      <c r="AJ384" s="155"/>
      <c r="AK384" s="155"/>
      <c r="AL384" s="155"/>
      <c r="AM384" s="155"/>
      <c r="AN384" s="155"/>
      <c r="AO384" s="155"/>
      <c r="AP384" s="155"/>
      <c r="AQ384" s="155"/>
      <c r="AR384" s="155"/>
      <c r="AS384" s="155"/>
      <c r="AT384" s="155"/>
      <c r="AU384" s="155"/>
      <c r="AV384" s="155"/>
      <c r="AW384" s="155"/>
      <c r="AX384" s="155"/>
      <c r="AY384" s="155"/>
      <c r="AZ384" s="155"/>
      <c r="BA384" s="155"/>
      <c r="BB384" s="155"/>
      <c r="BC384" s="155"/>
      <c r="BD384" s="155"/>
      <c r="BE384" s="155"/>
      <c r="BF384" s="155"/>
      <c r="BG384" s="155"/>
      <c r="BH384" s="155"/>
      <c r="BI384" s="155"/>
    </row>
    <row r="385" spans="1:61" x14ac:dyDescent="0.2">
      <c r="A385" s="155"/>
      <c r="B385" s="155"/>
      <c r="C385" s="155"/>
      <c r="D385" s="155"/>
      <c r="E385" s="155"/>
      <c r="F385" s="155"/>
      <c r="G385" s="155"/>
      <c r="H385" s="155"/>
      <c r="I385" s="155"/>
      <c r="J385" s="155"/>
      <c r="K385" s="155"/>
      <c r="L385" s="155"/>
      <c r="M385" s="155"/>
      <c r="N385" s="155"/>
      <c r="O385" s="155"/>
      <c r="P385" s="155"/>
      <c r="Q385" s="155"/>
      <c r="R385" s="155"/>
      <c r="S385" s="155"/>
      <c r="T385" s="155"/>
      <c r="U385" s="155"/>
      <c r="V385" s="155"/>
      <c r="W385" s="155"/>
      <c r="X385" s="155"/>
      <c r="Y385" s="155"/>
      <c r="Z385" s="155"/>
      <c r="AA385" s="155"/>
      <c r="AB385" s="155"/>
      <c r="AC385" s="155"/>
      <c r="AD385" s="155"/>
      <c r="AE385" s="155"/>
      <c r="AF385" s="155"/>
      <c r="AG385" s="155"/>
      <c r="AH385" s="155"/>
      <c r="AI385" s="155"/>
      <c r="AJ385" s="155"/>
      <c r="AK385" s="155"/>
      <c r="AL385" s="155"/>
      <c r="AM385" s="155"/>
      <c r="AN385" s="155"/>
      <c r="AO385" s="155"/>
      <c r="AP385" s="155"/>
      <c r="AQ385" s="155"/>
      <c r="AR385" s="155"/>
      <c r="AS385" s="155"/>
      <c r="AT385" s="155"/>
      <c r="AU385" s="155"/>
      <c r="AV385" s="155"/>
      <c r="AW385" s="155"/>
      <c r="AX385" s="155"/>
      <c r="AY385" s="155"/>
      <c r="AZ385" s="155"/>
      <c r="BA385" s="155"/>
      <c r="BB385" s="155"/>
      <c r="BC385" s="155"/>
      <c r="BD385" s="155"/>
      <c r="BE385" s="155"/>
      <c r="BF385" s="155"/>
      <c r="BG385" s="155"/>
      <c r="BH385" s="155"/>
      <c r="BI385" s="155"/>
    </row>
    <row r="386" spans="1:61" x14ac:dyDescent="0.2">
      <c r="A386" s="155"/>
      <c r="B386" s="155"/>
      <c r="C386" s="155"/>
      <c r="D386" s="155"/>
      <c r="E386" s="155"/>
      <c r="F386" s="155"/>
      <c r="G386" s="155"/>
      <c r="H386" s="155"/>
      <c r="I386" s="155"/>
      <c r="J386" s="155"/>
      <c r="K386" s="155"/>
      <c r="L386" s="155"/>
      <c r="M386" s="155"/>
      <c r="N386" s="155"/>
      <c r="O386" s="155"/>
      <c r="P386" s="155"/>
      <c r="Q386" s="155"/>
      <c r="R386" s="155"/>
      <c r="S386" s="155"/>
      <c r="T386" s="155"/>
      <c r="U386" s="155"/>
      <c r="V386" s="155"/>
      <c r="W386" s="155"/>
      <c r="X386" s="155"/>
      <c r="Y386" s="155"/>
      <c r="Z386" s="155"/>
      <c r="AA386" s="155"/>
      <c r="AB386" s="155"/>
      <c r="AC386" s="155"/>
      <c r="AD386" s="155"/>
      <c r="AE386" s="155"/>
      <c r="AF386" s="155"/>
      <c r="AG386" s="155"/>
      <c r="AH386" s="155"/>
      <c r="AI386" s="155"/>
      <c r="AJ386" s="155"/>
      <c r="AK386" s="155"/>
      <c r="AL386" s="155"/>
      <c r="AM386" s="155"/>
      <c r="AN386" s="155"/>
      <c r="AO386" s="155"/>
      <c r="AP386" s="155"/>
      <c r="AQ386" s="155"/>
      <c r="AR386" s="155"/>
      <c r="AS386" s="155"/>
      <c r="AT386" s="155"/>
      <c r="AU386" s="155"/>
      <c r="AV386" s="155"/>
      <c r="AW386" s="155"/>
      <c r="AX386" s="155"/>
      <c r="AY386" s="155"/>
      <c r="AZ386" s="155"/>
      <c r="BA386" s="155"/>
      <c r="BB386" s="155"/>
      <c r="BC386" s="155"/>
      <c r="BD386" s="155"/>
      <c r="BE386" s="155"/>
      <c r="BF386" s="155"/>
      <c r="BG386" s="155"/>
      <c r="BH386" s="155"/>
      <c r="BI386" s="155"/>
    </row>
    <row r="387" spans="1:61" x14ac:dyDescent="0.2">
      <c r="A387" s="155"/>
      <c r="B387" s="155"/>
      <c r="C387" s="155"/>
      <c r="D387" s="155"/>
      <c r="E387" s="155"/>
      <c r="F387" s="155"/>
      <c r="G387" s="155"/>
      <c r="H387" s="155"/>
      <c r="I387" s="155"/>
      <c r="J387" s="155"/>
      <c r="K387" s="155"/>
      <c r="L387" s="155"/>
      <c r="M387" s="155"/>
      <c r="N387" s="155"/>
      <c r="O387" s="155"/>
      <c r="P387" s="155"/>
      <c r="Q387" s="155"/>
      <c r="R387" s="155"/>
      <c r="S387" s="155"/>
      <c r="T387" s="155"/>
      <c r="U387" s="155"/>
      <c r="V387" s="155"/>
      <c r="W387" s="155"/>
      <c r="X387" s="155"/>
      <c r="Y387" s="155"/>
      <c r="Z387" s="155"/>
      <c r="AA387" s="155"/>
      <c r="AB387" s="155"/>
      <c r="AC387" s="155"/>
      <c r="AD387" s="155"/>
      <c r="AE387" s="155"/>
      <c r="AF387" s="155"/>
      <c r="AG387" s="155"/>
      <c r="AH387" s="155"/>
      <c r="AI387" s="155"/>
      <c r="AJ387" s="155"/>
      <c r="AK387" s="155"/>
      <c r="AL387" s="155"/>
      <c r="AM387" s="155"/>
      <c r="AN387" s="155"/>
      <c r="AO387" s="155"/>
      <c r="AP387" s="155"/>
      <c r="AQ387" s="155"/>
      <c r="AR387" s="155"/>
      <c r="AS387" s="155"/>
      <c r="AT387" s="155"/>
      <c r="AU387" s="155"/>
      <c r="AV387" s="155"/>
      <c r="AW387" s="155"/>
      <c r="AX387" s="155"/>
      <c r="AY387" s="155"/>
      <c r="AZ387" s="155"/>
      <c r="BA387" s="155"/>
      <c r="BB387" s="155"/>
      <c r="BC387" s="155"/>
      <c r="BD387" s="155"/>
      <c r="BE387" s="155"/>
      <c r="BF387" s="155"/>
      <c r="BG387" s="155"/>
      <c r="BH387" s="155"/>
      <c r="BI387" s="155"/>
    </row>
    <row r="388" spans="1:61" x14ac:dyDescent="0.2">
      <c r="A388" s="155"/>
      <c r="B388" s="155"/>
      <c r="C388" s="155"/>
      <c r="D388" s="155"/>
      <c r="E388" s="155"/>
      <c r="F388" s="155"/>
      <c r="G388" s="155"/>
      <c r="H388" s="155"/>
      <c r="I388" s="155"/>
      <c r="J388" s="155"/>
      <c r="K388" s="155"/>
      <c r="L388" s="155"/>
      <c r="M388" s="155"/>
      <c r="N388" s="155"/>
      <c r="O388" s="155"/>
      <c r="P388" s="155"/>
      <c r="Q388" s="155"/>
      <c r="R388" s="155"/>
      <c r="S388" s="155"/>
      <c r="T388" s="155"/>
      <c r="U388" s="155"/>
      <c r="V388" s="155"/>
      <c r="W388" s="155"/>
      <c r="X388" s="155"/>
      <c r="Y388" s="155"/>
      <c r="Z388" s="155"/>
      <c r="AA388" s="155"/>
      <c r="AB388" s="155"/>
      <c r="AC388" s="155"/>
      <c r="AD388" s="155"/>
      <c r="AE388" s="155"/>
      <c r="AF388" s="155"/>
      <c r="AG388" s="155"/>
      <c r="AH388" s="155"/>
      <c r="AI388" s="155"/>
      <c r="AJ388" s="155"/>
      <c r="AK388" s="155"/>
      <c r="AL388" s="155"/>
      <c r="AM388" s="155"/>
      <c r="AN388" s="155"/>
      <c r="AO388" s="155"/>
      <c r="AP388" s="155"/>
      <c r="AQ388" s="155"/>
      <c r="AR388" s="155"/>
      <c r="AS388" s="155"/>
      <c r="AT388" s="155"/>
      <c r="AU388" s="155"/>
      <c r="AV388" s="155"/>
      <c r="AW388" s="155"/>
      <c r="AX388" s="155"/>
      <c r="AY388" s="155"/>
      <c r="AZ388" s="155"/>
      <c r="BA388" s="155"/>
      <c r="BB388" s="155"/>
      <c r="BC388" s="155"/>
      <c r="BD388" s="155"/>
      <c r="BE388" s="155"/>
      <c r="BF388" s="155"/>
      <c r="BG388" s="155"/>
      <c r="BH388" s="155"/>
      <c r="BI388" s="155"/>
    </row>
    <row r="389" spans="1:61" x14ac:dyDescent="0.2">
      <c r="A389" s="155"/>
      <c r="B389" s="155"/>
      <c r="C389" s="155"/>
      <c r="D389" s="155"/>
      <c r="E389" s="155"/>
      <c r="F389" s="155"/>
      <c r="G389" s="155"/>
      <c r="H389" s="155"/>
      <c r="I389" s="155"/>
      <c r="J389" s="155"/>
      <c r="K389" s="155"/>
      <c r="L389" s="155"/>
      <c r="M389" s="155"/>
      <c r="N389" s="155"/>
      <c r="O389" s="155"/>
      <c r="P389" s="155"/>
      <c r="Q389" s="155"/>
      <c r="R389" s="155"/>
      <c r="S389" s="155"/>
      <c r="T389" s="155"/>
      <c r="U389" s="155"/>
      <c r="V389" s="155"/>
      <c r="W389" s="155"/>
      <c r="X389" s="155"/>
      <c r="Y389" s="155"/>
      <c r="Z389" s="155"/>
      <c r="AA389" s="155"/>
      <c r="AB389" s="155"/>
      <c r="AC389" s="155"/>
      <c r="AD389" s="155"/>
      <c r="AE389" s="155"/>
      <c r="AF389" s="155"/>
      <c r="AG389" s="155"/>
      <c r="AH389" s="155"/>
      <c r="AI389" s="155"/>
      <c r="AJ389" s="155"/>
      <c r="AK389" s="155"/>
      <c r="AL389" s="155"/>
      <c r="AM389" s="155"/>
      <c r="AN389" s="155"/>
      <c r="AO389" s="155"/>
      <c r="AP389" s="155"/>
      <c r="AQ389" s="155"/>
      <c r="AR389" s="155"/>
      <c r="AS389" s="155"/>
      <c r="AT389" s="155"/>
      <c r="AU389" s="155"/>
      <c r="AV389" s="155"/>
      <c r="AW389" s="155"/>
      <c r="AX389" s="155"/>
      <c r="AY389" s="155"/>
      <c r="AZ389" s="155"/>
      <c r="BA389" s="155"/>
      <c r="BB389" s="155"/>
      <c r="BC389" s="155"/>
      <c r="BD389" s="155"/>
      <c r="BE389" s="155"/>
      <c r="BF389" s="155"/>
      <c r="BG389" s="155"/>
      <c r="BH389" s="155"/>
      <c r="BI389" s="155"/>
    </row>
    <row r="390" spans="1:61" x14ac:dyDescent="0.2">
      <c r="A390" s="155"/>
      <c r="B390" s="155"/>
      <c r="C390" s="155"/>
      <c r="D390" s="155"/>
      <c r="E390" s="155"/>
      <c r="F390" s="155"/>
      <c r="G390" s="155"/>
      <c r="H390" s="155"/>
      <c r="I390" s="155"/>
      <c r="J390" s="155"/>
      <c r="K390" s="155"/>
      <c r="L390" s="155"/>
      <c r="M390" s="155"/>
      <c r="N390" s="155"/>
      <c r="O390" s="155"/>
      <c r="P390" s="155"/>
      <c r="Q390" s="155"/>
      <c r="R390" s="155"/>
      <c r="S390" s="155"/>
      <c r="T390" s="155"/>
      <c r="U390" s="155"/>
      <c r="V390" s="155"/>
      <c r="W390" s="155"/>
      <c r="X390" s="155"/>
      <c r="Y390" s="155"/>
      <c r="Z390" s="155"/>
      <c r="AA390" s="155"/>
      <c r="AB390" s="155"/>
      <c r="AC390" s="155"/>
      <c r="AD390" s="155"/>
      <c r="AE390" s="155"/>
      <c r="AF390" s="155"/>
      <c r="AG390" s="155"/>
      <c r="AH390" s="155"/>
      <c r="AI390" s="155"/>
      <c r="AJ390" s="155"/>
      <c r="AK390" s="155"/>
      <c r="AL390" s="155"/>
      <c r="AM390" s="155"/>
      <c r="AN390" s="155"/>
      <c r="AO390" s="155"/>
      <c r="AP390" s="155"/>
      <c r="AQ390" s="155"/>
      <c r="AR390" s="155"/>
      <c r="AS390" s="155"/>
      <c r="AT390" s="155"/>
      <c r="AU390" s="155"/>
      <c r="AV390" s="155"/>
      <c r="AW390" s="155"/>
      <c r="AX390" s="155"/>
      <c r="AY390" s="155"/>
      <c r="AZ390" s="155"/>
      <c r="BA390" s="155"/>
      <c r="BB390" s="155"/>
      <c r="BC390" s="155"/>
      <c r="BD390" s="155"/>
      <c r="BE390" s="155"/>
      <c r="BF390" s="155"/>
      <c r="BG390" s="155"/>
      <c r="BH390" s="155"/>
      <c r="BI390" s="155"/>
    </row>
    <row r="391" spans="1:61" x14ac:dyDescent="0.2">
      <c r="A391" s="155"/>
      <c r="B391" s="155"/>
      <c r="C391" s="155"/>
      <c r="D391" s="155"/>
      <c r="E391" s="155"/>
      <c r="F391" s="155"/>
      <c r="G391" s="155"/>
      <c r="H391" s="155"/>
      <c r="I391" s="155"/>
      <c r="J391" s="155"/>
      <c r="K391" s="155"/>
      <c r="L391" s="155"/>
      <c r="M391" s="155"/>
      <c r="N391" s="155"/>
      <c r="O391" s="155"/>
      <c r="P391" s="155"/>
      <c r="Q391" s="155"/>
      <c r="R391" s="155"/>
      <c r="S391" s="155"/>
      <c r="T391" s="155"/>
      <c r="U391" s="155"/>
      <c r="V391" s="155"/>
      <c r="W391" s="155"/>
      <c r="X391" s="155"/>
      <c r="Y391" s="155"/>
      <c r="Z391" s="155"/>
      <c r="AA391" s="155"/>
      <c r="AB391" s="155"/>
      <c r="AC391" s="155"/>
      <c r="AD391" s="155"/>
      <c r="AE391" s="155"/>
      <c r="AF391" s="155"/>
      <c r="AG391" s="155"/>
      <c r="AH391" s="155"/>
      <c r="AI391" s="155"/>
      <c r="AJ391" s="155"/>
      <c r="AK391" s="155"/>
      <c r="AL391" s="155"/>
      <c r="AM391" s="155"/>
      <c r="AN391" s="155"/>
      <c r="AO391" s="155"/>
      <c r="AP391" s="155"/>
      <c r="AQ391" s="155"/>
      <c r="AR391" s="155"/>
      <c r="AS391" s="155"/>
      <c r="AT391" s="155"/>
      <c r="AU391" s="155"/>
      <c r="AV391" s="155"/>
      <c r="AW391" s="155"/>
      <c r="AX391" s="155"/>
      <c r="AY391" s="155"/>
      <c r="AZ391" s="155"/>
      <c r="BA391" s="155"/>
      <c r="BB391" s="155"/>
      <c r="BC391" s="155"/>
      <c r="BD391" s="155"/>
      <c r="BE391" s="155"/>
      <c r="BF391" s="155"/>
      <c r="BG391" s="155"/>
      <c r="BH391" s="155"/>
      <c r="BI391" s="155"/>
    </row>
    <row r="392" spans="1:61" x14ac:dyDescent="0.2">
      <c r="A392" s="155"/>
      <c r="B392" s="155"/>
      <c r="C392" s="155"/>
      <c r="D392" s="155"/>
      <c r="E392" s="155"/>
      <c r="F392" s="155"/>
      <c r="G392" s="155"/>
      <c r="H392" s="155"/>
      <c r="I392" s="155"/>
      <c r="J392" s="155"/>
      <c r="K392" s="155"/>
      <c r="L392" s="155"/>
      <c r="M392" s="155"/>
      <c r="N392" s="155"/>
      <c r="O392" s="155"/>
      <c r="P392" s="155"/>
      <c r="Q392" s="155"/>
      <c r="R392" s="155"/>
      <c r="S392" s="155"/>
      <c r="T392" s="155"/>
      <c r="U392" s="155"/>
      <c r="V392" s="155"/>
      <c r="W392" s="155"/>
      <c r="X392" s="155"/>
      <c r="Y392" s="155"/>
      <c r="Z392" s="155"/>
      <c r="AA392" s="155"/>
      <c r="AB392" s="155"/>
      <c r="AC392" s="155"/>
      <c r="AD392" s="155"/>
      <c r="AE392" s="155"/>
      <c r="AF392" s="155"/>
      <c r="AG392" s="155"/>
      <c r="AH392" s="155"/>
      <c r="AI392" s="155"/>
      <c r="AJ392" s="155"/>
      <c r="AK392" s="155"/>
      <c r="AL392" s="155"/>
      <c r="AM392" s="155"/>
      <c r="AN392" s="155"/>
      <c r="AO392" s="155"/>
      <c r="AP392" s="155"/>
      <c r="AQ392" s="155"/>
      <c r="AR392" s="155"/>
      <c r="AS392" s="155"/>
      <c r="AT392" s="155"/>
      <c r="AU392" s="155"/>
      <c r="AV392" s="155"/>
      <c r="AW392" s="155"/>
      <c r="AX392" s="155"/>
      <c r="AY392" s="155"/>
      <c r="AZ392" s="155"/>
      <c r="BA392" s="155"/>
      <c r="BB392" s="155"/>
      <c r="BC392" s="155"/>
      <c r="BD392" s="155"/>
      <c r="BE392" s="155"/>
      <c r="BF392" s="155"/>
      <c r="BG392" s="155"/>
      <c r="BH392" s="155"/>
      <c r="BI392" s="155"/>
    </row>
    <row r="393" spans="1:61" x14ac:dyDescent="0.2">
      <c r="A393" s="155"/>
      <c r="B393" s="155"/>
      <c r="C393" s="155"/>
      <c r="D393" s="155"/>
      <c r="E393" s="155"/>
      <c r="F393" s="155"/>
      <c r="G393" s="155"/>
      <c r="H393" s="155"/>
      <c r="I393" s="155"/>
      <c r="J393" s="155"/>
      <c r="K393" s="155"/>
      <c r="L393" s="155"/>
      <c r="M393" s="155"/>
      <c r="N393" s="155"/>
      <c r="O393" s="155"/>
      <c r="P393" s="155"/>
      <c r="Q393" s="155"/>
      <c r="R393" s="155"/>
      <c r="S393" s="155"/>
      <c r="T393" s="155"/>
      <c r="U393" s="155"/>
      <c r="V393" s="155"/>
      <c r="W393" s="155"/>
      <c r="X393" s="155"/>
      <c r="Y393" s="155"/>
      <c r="Z393" s="155"/>
      <c r="AA393" s="155"/>
      <c r="AB393" s="155"/>
      <c r="AC393" s="155"/>
      <c r="AD393" s="155"/>
      <c r="AE393" s="155"/>
      <c r="AF393" s="155"/>
      <c r="AG393" s="155"/>
      <c r="AH393" s="155"/>
      <c r="AI393" s="155"/>
      <c r="AJ393" s="155"/>
      <c r="AK393" s="155"/>
      <c r="AL393" s="155"/>
      <c r="AM393" s="155"/>
      <c r="AN393" s="155"/>
      <c r="AO393" s="155"/>
      <c r="AP393" s="155"/>
      <c r="AQ393" s="155"/>
      <c r="AR393" s="155"/>
      <c r="AS393" s="155"/>
      <c r="AT393" s="155"/>
      <c r="AU393" s="155"/>
      <c r="AV393" s="155"/>
      <c r="AW393" s="155"/>
      <c r="AX393" s="155"/>
      <c r="AY393" s="155"/>
      <c r="AZ393" s="155"/>
      <c r="BA393" s="155"/>
      <c r="BB393" s="155"/>
      <c r="BC393" s="155"/>
      <c r="BD393" s="155"/>
      <c r="BE393" s="155"/>
      <c r="BF393" s="155"/>
      <c r="BG393" s="155"/>
      <c r="BH393" s="155"/>
      <c r="BI393" s="155"/>
    </row>
    <row r="394" spans="1:61" x14ac:dyDescent="0.2">
      <c r="A394" s="155"/>
      <c r="B394" s="155"/>
      <c r="C394" s="155"/>
      <c r="D394" s="155"/>
      <c r="E394" s="155"/>
      <c r="F394" s="155"/>
      <c r="G394" s="155"/>
      <c r="H394" s="155"/>
      <c r="I394" s="155"/>
      <c r="J394" s="155"/>
      <c r="K394" s="155"/>
      <c r="L394" s="155"/>
      <c r="M394" s="155"/>
      <c r="N394" s="155"/>
      <c r="O394" s="155"/>
      <c r="P394" s="155"/>
      <c r="Q394" s="155"/>
      <c r="R394" s="155"/>
      <c r="S394" s="155"/>
      <c r="T394" s="155"/>
      <c r="U394" s="155"/>
      <c r="V394" s="155"/>
      <c r="W394" s="155"/>
      <c r="X394" s="155"/>
      <c r="Y394" s="155"/>
      <c r="Z394" s="155"/>
      <c r="AA394" s="155"/>
      <c r="AB394" s="155"/>
      <c r="AC394" s="155"/>
      <c r="AD394" s="155"/>
      <c r="AE394" s="155"/>
      <c r="AF394" s="155"/>
      <c r="AG394" s="155"/>
      <c r="AH394" s="155"/>
      <c r="AI394" s="155"/>
      <c r="AJ394" s="155"/>
      <c r="AK394" s="155"/>
      <c r="AL394" s="155"/>
      <c r="AM394" s="155"/>
      <c r="AN394" s="155"/>
      <c r="AO394" s="155"/>
      <c r="AP394" s="155"/>
      <c r="AQ394" s="155"/>
      <c r="AR394" s="155"/>
      <c r="AS394" s="155"/>
      <c r="AT394" s="155"/>
      <c r="AU394" s="155"/>
      <c r="AV394" s="155"/>
      <c r="AW394" s="155"/>
      <c r="AX394" s="155"/>
      <c r="AY394" s="155"/>
      <c r="AZ394" s="155"/>
      <c r="BA394" s="155"/>
      <c r="BB394" s="155"/>
      <c r="BC394" s="155"/>
      <c r="BD394" s="155"/>
      <c r="BE394" s="155"/>
      <c r="BF394" s="155"/>
      <c r="BG394" s="155"/>
      <c r="BH394" s="155"/>
      <c r="BI394" s="155"/>
    </row>
    <row r="395" spans="1:61" x14ac:dyDescent="0.2">
      <c r="A395" s="155"/>
      <c r="B395" s="155"/>
      <c r="C395" s="155"/>
      <c r="D395" s="155"/>
      <c r="E395" s="155"/>
      <c r="F395" s="155"/>
      <c r="G395" s="155"/>
      <c r="H395" s="155"/>
      <c r="I395" s="155"/>
      <c r="J395" s="155"/>
      <c r="K395" s="155"/>
      <c r="L395" s="155"/>
      <c r="M395" s="155"/>
      <c r="N395" s="155"/>
      <c r="O395" s="155"/>
      <c r="P395" s="155"/>
      <c r="Q395" s="155"/>
      <c r="R395" s="155"/>
      <c r="S395" s="155"/>
      <c r="T395" s="155"/>
      <c r="U395" s="155"/>
      <c r="V395" s="155"/>
      <c r="W395" s="155"/>
      <c r="X395" s="155"/>
      <c r="Y395" s="155"/>
      <c r="Z395" s="155"/>
      <c r="AA395" s="155"/>
      <c r="AB395" s="155"/>
      <c r="AC395" s="155"/>
      <c r="AD395" s="155"/>
      <c r="AE395" s="155"/>
      <c r="AF395" s="155"/>
      <c r="AG395" s="155"/>
      <c r="AH395" s="155"/>
      <c r="AI395" s="155"/>
      <c r="AJ395" s="155"/>
      <c r="AK395" s="155"/>
      <c r="AL395" s="155"/>
      <c r="AM395" s="155"/>
      <c r="AN395" s="155"/>
      <c r="AO395" s="155"/>
      <c r="AP395" s="155"/>
      <c r="AQ395" s="155"/>
      <c r="AR395" s="155"/>
      <c r="AS395" s="155"/>
      <c r="AT395" s="155"/>
      <c r="AU395" s="155"/>
      <c r="AV395" s="155"/>
      <c r="AW395" s="155"/>
      <c r="AX395" s="155"/>
      <c r="AY395" s="155"/>
      <c r="AZ395" s="155"/>
      <c r="BA395" s="155"/>
      <c r="BB395" s="155"/>
      <c r="BC395" s="155"/>
      <c r="BD395" s="155"/>
      <c r="BE395" s="155"/>
      <c r="BF395" s="155"/>
      <c r="BG395" s="155"/>
      <c r="BH395" s="155"/>
      <c r="BI395" s="155"/>
    </row>
    <row r="396" spans="1:61" x14ac:dyDescent="0.2">
      <c r="A396" s="155"/>
      <c r="B396" s="155"/>
      <c r="C396" s="155"/>
      <c r="D396" s="155"/>
      <c r="E396" s="155"/>
      <c r="F396" s="155"/>
      <c r="G396" s="155"/>
      <c r="H396" s="155"/>
      <c r="I396" s="155"/>
      <c r="J396" s="155"/>
      <c r="K396" s="155"/>
      <c r="L396" s="155"/>
      <c r="M396" s="155"/>
      <c r="N396" s="155"/>
      <c r="O396" s="155"/>
      <c r="P396" s="155"/>
      <c r="Q396" s="155"/>
      <c r="R396" s="155"/>
      <c r="S396" s="155"/>
      <c r="T396" s="155"/>
      <c r="U396" s="155"/>
      <c r="V396" s="155"/>
      <c r="W396" s="155"/>
      <c r="X396" s="155"/>
      <c r="Y396" s="155"/>
      <c r="Z396" s="155"/>
      <c r="AA396" s="155"/>
      <c r="AB396" s="155"/>
      <c r="AC396" s="155"/>
      <c r="AD396" s="155"/>
      <c r="AE396" s="155"/>
      <c r="AF396" s="155"/>
      <c r="AG396" s="155"/>
      <c r="AH396" s="155"/>
      <c r="AI396" s="155"/>
      <c r="AJ396" s="155"/>
      <c r="AK396" s="155"/>
      <c r="AL396" s="155"/>
      <c r="AM396" s="155"/>
      <c r="AN396" s="155"/>
      <c r="AO396" s="155"/>
      <c r="AP396" s="155"/>
      <c r="AQ396" s="155"/>
      <c r="AR396" s="155"/>
      <c r="AS396" s="155"/>
      <c r="AT396" s="155"/>
      <c r="AU396" s="155"/>
      <c r="AV396" s="155"/>
      <c r="AW396" s="155"/>
      <c r="AX396" s="155"/>
      <c r="AY396" s="155"/>
      <c r="AZ396" s="155"/>
      <c r="BA396" s="155"/>
      <c r="BB396" s="155"/>
      <c r="BC396" s="155"/>
      <c r="BD396" s="155"/>
      <c r="BE396" s="155"/>
      <c r="BF396" s="155"/>
      <c r="BG396" s="155"/>
      <c r="BH396" s="155"/>
      <c r="BI396" s="155"/>
    </row>
    <row r="397" spans="1:61" x14ac:dyDescent="0.2">
      <c r="A397" s="155"/>
      <c r="B397" s="155"/>
      <c r="C397" s="155"/>
      <c r="D397" s="155"/>
      <c r="E397" s="155"/>
      <c r="F397" s="155"/>
      <c r="G397" s="155"/>
      <c r="H397" s="155"/>
      <c r="I397" s="155"/>
      <c r="J397" s="155"/>
      <c r="K397" s="155"/>
      <c r="L397" s="155"/>
      <c r="M397" s="155"/>
      <c r="N397" s="155"/>
      <c r="O397" s="155"/>
      <c r="P397" s="155"/>
      <c r="Q397" s="155"/>
      <c r="R397" s="155"/>
      <c r="S397" s="155"/>
      <c r="T397" s="155"/>
      <c r="U397" s="155"/>
      <c r="V397" s="155"/>
      <c r="W397" s="155"/>
      <c r="X397" s="155"/>
      <c r="Y397" s="155"/>
      <c r="Z397" s="155"/>
      <c r="AA397" s="155"/>
      <c r="AB397" s="155"/>
      <c r="AC397" s="155"/>
      <c r="AD397" s="155"/>
      <c r="AE397" s="155"/>
      <c r="AF397" s="155"/>
      <c r="AG397" s="155"/>
      <c r="AH397" s="155"/>
      <c r="AI397" s="155"/>
      <c r="AJ397" s="155"/>
      <c r="AK397" s="155"/>
      <c r="AL397" s="155"/>
      <c r="AM397" s="155"/>
      <c r="AN397" s="155"/>
      <c r="AO397" s="155"/>
      <c r="AP397" s="155"/>
      <c r="AQ397" s="155"/>
      <c r="AR397" s="155"/>
      <c r="AS397" s="155"/>
      <c r="AT397" s="155"/>
      <c r="AU397" s="155"/>
      <c r="AV397" s="155"/>
      <c r="AW397" s="155"/>
      <c r="AX397" s="155"/>
      <c r="AY397" s="155"/>
      <c r="AZ397" s="155"/>
      <c r="BA397" s="155"/>
      <c r="BB397" s="155"/>
      <c r="BC397" s="155"/>
      <c r="BD397" s="155"/>
      <c r="BE397" s="155"/>
      <c r="BF397" s="155"/>
      <c r="BG397" s="155"/>
      <c r="BH397" s="155"/>
      <c r="BI397" s="155"/>
    </row>
  </sheetData>
  <mergeCells count="2">
    <mergeCell ref="B7:C7"/>
    <mergeCell ref="H7:I7"/>
  </mergeCells>
  <pageMargins left="0.75" right="0.75" top="1" bottom="1" header="0.5" footer="0.5"/>
  <pageSetup orientation="portrait" horizontalDpi="4294967292" verticalDpi="4294967292"/>
  <colBreaks count="2" manualBreakCount="2">
    <brk id="6" max="1048575" man="1"/>
    <brk id="14" max="1048575" man="1"/>
  </colBreaks>
  <ignoredErrors>
    <ignoredError sqref="E84" formula="1"/>
  </ignoredErrors>
  <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J449"/>
  <sheetViews>
    <sheetView zoomScale="80" zoomScaleNormal="80" zoomScalePageLayoutView="80" workbookViewId="0">
      <selection activeCell="E43" sqref="E43"/>
    </sheetView>
  </sheetViews>
  <sheetFormatPr defaultColWidth="11" defaultRowHeight="12.75" x14ac:dyDescent="0.2"/>
  <cols>
    <col min="1" max="2" width="6.125" style="22" customWidth="1"/>
    <col min="3" max="3" width="65" style="22" customWidth="1"/>
    <col min="4" max="16" width="22.5" style="22" customWidth="1"/>
    <col min="17" max="17" width="16.75" style="22" customWidth="1"/>
    <col min="18" max="16384" width="11" style="22"/>
  </cols>
  <sheetData>
    <row r="1" spans="1:140" ht="15" x14ac:dyDescent="0.2">
      <c r="A1" s="146"/>
      <c r="B1" s="146"/>
      <c r="C1" s="146"/>
      <c r="D1" s="146"/>
      <c r="E1" s="146"/>
      <c r="F1" s="6"/>
      <c r="G1" s="8"/>
      <c r="H1" s="8"/>
      <c r="I1" s="8"/>
      <c r="J1" s="8"/>
      <c r="K1" s="8"/>
      <c r="L1" s="8"/>
      <c r="M1" s="8"/>
      <c r="N1" s="8"/>
      <c r="O1" s="8"/>
      <c r="P1" s="8"/>
      <c r="Q1" s="8"/>
      <c r="R1" s="8"/>
      <c r="S1" s="8"/>
      <c r="T1" s="8"/>
      <c r="U1" s="8"/>
      <c r="V1" s="8"/>
      <c r="W1" s="8"/>
      <c r="X1" s="146"/>
      <c r="Y1" s="146"/>
      <c r="Z1" s="146"/>
      <c r="AA1" s="145"/>
      <c r="AB1" s="145"/>
      <c r="AC1" s="145"/>
      <c r="AD1" s="145"/>
      <c r="AE1" s="145"/>
      <c r="AF1" s="145"/>
      <c r="AG1" s="145"/>
      <c r="AH1" s="145"/>
      <c r="AI1" s="145"/>
      <c r="AJ1" s="145"/>
      <c r="AK1" s="145"/>
      <c r="AL1" s="145"/>
      <c r="AM1" s="145"/>
      <c r="AN1" s="145"/>
      <c r="AO1" s="145"/>
      <c r="AP1" s="145"/>
      <c r="AQ1" s="145"/>
      <c r="AR1" s="145"/>
      <c r="AS1" s="145"/>
      <c r="AT1" s="145"/>
      <c r="AU1" s="145"/>
      <c r="AV1" s="145"/>
      <c r="AW1" s="145"/>
      <c r="AX1" s="145"/>
      <c r="AY1" s="77"/>
      <c r="AZ1" s="77"/>
      <c r="BA1" s="77"/>
      <c r="BB1" s="77"/>
      <c r="BC1" s="77"/>
      <c r="BD1" s="77"/>
      <c r="BE1" s="77"/>
      <c r="BF1" s="77"/>
      <c r="BG1" s="77"/>
      <c r="BH1" s="77"/>
      <c r="BI1" s="77"/>
      <c r="BJ1" s="77"/>
      <c r="BK1" s="77"/>
      <c r="BL1" s="77"/>
      <c r="BM1" s="77"/>
      <c r="BN1" s="77"/>
      <c r="BO1" s="77"/>
      <c r="BP1" s="77"/>
      <c r="BQ1" s="77"/>
      <c r="BR1" s="77"/>
      <c r="BS1" s="77"/>
      <c r="BT1" s="77"/>
      <c r="BU1" s="77"/>
      <c r="BV1" s="77"/>
      <c r="BW1" s="77"/>
      <c r="BX1" s="77"/>
      <c r="BY1" s="77"/>
      <c r="BZ1" s="77"/>
      <c r="CA1" s="77"/>
      <c r="CB1" s="77"/>
      <c r="CC1" s="77"/>
      <c r="CD1" s="77"/>
      <c r="CE1" s="77"/>
      <c r="CF1" s="77"/>
      <c r="CG1" s="77"/>
      <c r="CH1" s="77"/>
      <c r="CI1" s="77"/>
      <c r="CJ1" s="77"/>
      <c r="CK1" s="77"/>
      <c r="CL1" s="77"/>
      <c r="CM1" s="77"/>
      <c r="CN1" s="77"/>
      <c r="CO1" s="77"/>
      <c r="CP1" s="77"/>
      <c r="CQ1" s="77"/>
      <c r="CR1" s="77"/>
      <c r="CS1" s="77"/>
      <c r="CT1" s="77"/>
      <c r="CU1" s="77"/>
      <c r="CV1" s="77"/>
      <c r="CW1" s="77"/>
      <c r="CX1" s="77"/>
      <c r="CY1" s="77"/>
      <c r="CZ1" s="77"/>
      <c r="DA1" s="77"/>
      <c r="DB1" s="77"/>
      <c r="DC1" s="77"/>
      <c r="DD1" s="77"/>
      <c r="DE1" s="77"/>
      <c r="DF1" s="77"/>
      <c r="DG1" s="77"/>
      <c r="DH1" s="77"/>
      <c r="DI1" s="77"/>
      <c r="DJ1" s="77"/>
      <c r="DK1" s="77"/>
      <c r="DL1" s="77"/>
      <c r="DM1" s="77"/>
      <c r="DN1" s="77"/>
      <c r="DO1" s="77"/>
      <c r="DP1" s="77"/>
      <c r="DQ1" s="77"/>
      <c r="DR1" s="77"/>
      <c r="DS1" s="77"/>
      <c r="DT1" s="77"/>
      <c r="DU1" s="77"/>
      <c r="DV1" s="77"/>
      <c r="DW1" s="77"/>
      <c r="DX1" s="77"/>
      <c r="DY1" s="77"/>
      <c r="DZ1" s="77"/>
      <c r="EA1" s="77"/>
      <c r="EB1" s="77"/>
      <c r="EC1" s="77"/>
      <c r="ED1" s="77"/>
      <c r="EE1" s="77"/>
      <c r="EF1" s="77"/>
      <c r="EG1" s="77"/>
      <c r="EH1" s="77"/>
      <c r="EI1" s="77"/>
      <c r="EJ1" s="77"/>
    </row>
    <row r="2" spans="1:140" ht="15" x14ac:dyDescent="0.2">
      <c r="A2" s="8"/>
      <c r="B2" s="8"/>
      <c r="C2" s="8"/>
      <c r="D2" s="8"/>
      <c r="E2" s="8"/>
      <c r="F2" s="6"/>
      <c r="G2" s="8"/>
      <c r="H2" s="8"/>
      <c r="I2" s="8"/>
      <c r="J2" s="8"/>
      <c r="K2" s="8"/>
      <c r="L2" s="8"/>
      <c r="M2" s="8"/>
      <c r="N2" s="8"/>
      <c r="O2" s="8"/>
      <c r="P2" s="8"/>
      <c r="Q2" s="8"/>
      <c r="R2" s="8"/>
      <c r="S2" s="8"/>
      <c r="T2" s="8"/>
      <c r="U2" s="8"/>
      <c r="V2" s="8"/>
      <c r="W2" s="8"/>
      <c r="X2" s="8"/>
      <c r="Y2" s="8"/>
      <c r="Z2" s="8"/>
      <c r="AA2" s="145"/>
      <c r="AB2" s="145"/>
      <c r="AC2" s="145"/>
      <c r="AD2" s="145"/>
      <c r="AE2" s="145"/>
      <c r="AF2" s="145"/>
      <c r="AG2" s="145"/>
      <c r="AH2" s="145"/>
      <c r="AI2" s="145"/>
      <c r="AJ2" s="145"/>
      <c r="AK2" s="145"/>
      <c r="AL2" s="145"/>
      <c r="AM2" s="145"/>
      <c r="AN2" s="145"/>
      <c r="AO2" s="145"/>
      <c r="AP2" s="145"/>
      <c r="AQ2" s="145"/>
      <c r="AR2" s="145"/>
      <c r="AS2" s="145"/>
      <c r="AT2" s="145"/>
      <c r="AU2" s="145"/>
      <c r="AV2" s="145"/>
      <c r="AW2" s="145"/>
      <c r="AX2" s="145"/>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c r="CA2" s="77"/>
      <c r="CB2" s="77"/>
      <c r="CC2" s="77"/>
      <c r="CD2" s="77"/>
      <c r="CE2" s="77"/>
      <c r="CF2" s="77"/>
      <c r="CG2" s="77"/>
      <c r="CH2" s="77"/>
      <c r="CI2" s="77"/>
      <c r="CJ2" s="77"/>
      <c r="CK2" s="77"/>
      <c r="CL2" s="77"/>
      <c r="CM2" s="77"/>
      <c r="CN2" s="77"/>
      <c r="CO2" s="77"/>
      <c r="CP2" s="77"/>
      <c r="CQ2" s="77"/>
      <c r="CR2" s="77"/>
      <c r="CS2" s="77"/>
      <c r="CT2" s="77"/>
      <c r="CU2" s="77"/>
      <c r="CV2" s="77"/>
      <c r="CW2" s="77"/>
      <c r="CX2" s="77"/>
      <c r="CY2" s="77"/>
      <c r="CZ2" s="77"/>
      <c r="DA2" s="77"/>
      <c r="DB2" s="77"/>
      <c r="DC2" s="77"/>
      <c r="DD2" s="77"/>
      <c r="DE2" s="77"/>
      <c r="DF2" s="77"/>
      <c r="DG2" s="77"/>
      <c r="DH2" s="77"/>
      <c r="DI2" s="77"/>
      <c r="DJ2" s="77"/>
      <c r="DK2" s="77"/>
      <c r="DL2" s="77"/>
      <c r="DM2" s="77"/>
      <c r="DN2" s="77"/>
      <c r="DO2" s="77"/>
      <c r="DP2" s="77"/>
      <c r="DQ2" s="77"/>
      <c r="DR2" s="77"/>
      <c r="DS2" s="77"/>
      <c r="DT2" s="77"/>
      <c r="DU2" s="77"/>
      <c r="DV2" s="77"/>
      <c r="DW2" s="77"/>
      <c r="DX2" s="77"/>
      <c r="DY2" s="77"/>
      <c r="DZ2" s="77"/>
      <c r="EA2" s="77"/>
      <c r="EB2" s="77"/>
      <c r="EC2" s="77"/>
      <c r="ED2" s="77"/>
      <c r="EE2" s="77"/>
      <c r="EF2" s="77"/>
      <c r="EG2" s="77"/>
      <c r="EH2" s="77"/>
      <c r="EI2" s="77"/>
      <c r="EJ2" s="77"/>
    </row>
    <row r="3" spans="1:140" ht="15" x14ac:dyDescent="0.2">
      <c r="A3" s="8"/>
      <c r="B3" s="8"/>
      <c r="C3" s="8"/>
      <c r="D3" s="8"/>
      <c r="E3" s="8"/>
      <c r="F3" s="6"/>
      <c r="G3" s="8"/>
      <c r="H3" s="8"/>
      <c r="I3" s="8"/>
      <c r="J3" s="8"/>
      <c r="K3" s="8"/>
      <c r="L3" s="8"/>
      <c r="M3" s="8"/>
      <c r="N3" s="8"/>
      <c r="O3" s="8"/>
      <c r="P3" s="8"/>
      <c r="Q3" s="8"/>
      <c r="R3" s="8"/>
      <c r="S3" s="8"/>
      <c r="T3" s="8"/>
      <c r="U3" s="8"/>
      <c r="V3" s="8"/>
      <c r="W3" s="8"/>
      <c r="X3" s="8"/>
      <c r="Y3" s="8"/>
      <c r="Z3" s="8"/>
      <c r="AA3" s="145"/>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row>
    <row r="4" spans="1:140" ht="15" x14ac:dyDescent="0.2">
      <c r="A4" s="8"/>
      <c r="B4" s="8"/>
      <c r="C4" s="8"/>
      <c r="D4" s="8"/>
      <c r="E4" s="8"/>
      <c r="F4" s="8"/>
      <c r="G4" s="8"/>
      <c r="H4" s="8"/>
      <c r="I4" s="8"/>
      <c r="J4" s="8"/>
      <c r="K4" s="8"/>
      <c r="L4" s="8"/>
      <c r="M4" s="8"/>
      <c r="N4" s="8"/>
      <c r="O4" s="8"/>
      <c r="P4" s="8"/>
      <c r="Q4" s="8"/>
      <c r="R4" s="8"/>
      <c r="S4" s="8"/>
      <c r="T4" s="8"/>
      <c r="U4" s="8"/>
      <c r="V4" s="8"/>
      <c r="W4" s="8"/>
      <c r="X4" s="8"/>
      <c r="Y4" s="8"/>
      <c r="Z4" s="8"/>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c r="CU4" s="77"/>
      <c r="CV4" s="77"/>
      <c r="CW4" s="77"/>
      <c r="CX4" s="77"/>
      <c r="CY4" s="77"/>
      <c r="CZ4" s="77"/>
      <c r="DA4" s="77"/>
      <c r="DB4" s="77"/>
      <c r="DC4" s="77"/>
      <c r="DD4" s="77"/>
      <c r="DE4" s="77"/>
      <c r="DF4" s="77"/>
      <c r="DG4" s="77"/>
      <c r="DH4" s="77"/>
      <c r="DI4" s="77"/>
      <c r="DJ4" s="77"/>
      <c r="DK4" s="77"/>
      <c r="DL4" s="77"/>
      <c r="DM4" s="77"/>
      <c r="DN4" s="77"/>
      <c r="DO4" s="77"/>
      <c r="DP4" s="77"/>
      <c r="DQ4" s="77"/>
      <c r="DR4" s="77"/>
      <c r="DS4" s="77"/>
      <c r="DT4" s="77"/>
      <c r="DU4" s="77"/>
      <c r="DV4" s="77"/>
      <c r="DW4" s="77"/>
      <c r="DX4" s="77"/>
      <c r="DY4" s="77"/>
      <c r="DZ4" s="77"/>
      <c r="EA4" s="77"/>
      <c r="EB4" s="77"/>
      <c r="EC4" s="77"/>
      <c r="ED4" s="77"/>
      <c r="EE4" s="77"/>
      <c r="EF4" s="77"/>
      <c r="EG4" s="77"/>
      <c r="EH4" s="77"/>
      <c r="EI4" s="77"/>
      <c r="EJ4" s="77"/>
    </row>
    <row r="5" spans="1:140" ht="15" x14ac:dyDescent="0.2">
      <c r="A5" s="8"/>
      <c r="C5" s="8"/>
      <c r="D5" s="8"/>
      <c r="F5" s="8"/>
      <c r="G5" s="8"/>
      <c r="H5" s="8"/>
      <c r="I5" s="8"/>
      <c r="J5" s="8"/>
      <c r="K5" s="8"/>
      <c r="L5" s="8"/>
      <c r="M5" s="8"/>
      <c r="N5" s="8"/>
      <c r="O5" s="8"/>
      <c r="P5" s="8"/>
      <c r="Q5" s="8"/>
      <c r="R5" s="8"/>
      <c r="S5" s="8"/>
      <c r="T5" s="8"/>
      <c r="U5" s="8"/>
      <c r="V5" s="8"/>
      <c r="W5" s="8"/>
      <c r="X5" s="8"/>
      <c r="Y5" s="8"/>
      <c r="Z5" s="8"/>
      <c r="AA5" s="145"/>
      <c r="AB5" s="145"/>
      <c r="AC5" s="145"/>
      <c r="AD5" s="145"/>
      <c r="AE5" s="145"/>
      <c r="AF5" s="145"/>
      <c r="AG5" s="145"/>
      <c r="AH5" s="145"/>
      <c r="AI5" s="145"/>
      <c r="AJ5" s="145"/>
      <c r="AK5" s="145"/>
      <c r="AL5" s="145"/>
      <c r="AM5" s="145"/>
      <c r="AN5" s="145"/>
      <c r="AO5" s="145"/>
      <c r="AP5" s="145"/>
      <c r="AQ5" s="145"/>
      <c r="AR5" s="145"/>
      <c r="AS5" s="145"/>
      <c r="AT5" s="145"/>
      <c r="AU5" s="145"/>
      <c r="AV5" s="145"/>
      <c r="AW5" s="145"/>
      <c r="AX5" s="145"/>
      <c r="AY5" s="77"/>
      <c r="AZ5" s="77"/>
      <c r="BA5" s="77"/>
      <c r="BB5" s="77"/>
      <c r="BC5" s="77"/>
      <c r="BD5" s="77"/>
      <c r="BE5" s="77"/>
      <c r="BF5" s="77"/>
      <c r="BG5" s="77"/>
      <c r="BH5" s="77"/>
      <c r="BI5" s="77"/>
      <c r="BJ5" s="77"/>
      <c r="BK5" s="77"/>
      <c r="BL5" s="77"/>
      <c r="BM5" s="77"/>
      <c r="BN5" s="77"/>
      <c r="BO5" s="77"/>
      <c r="BP5" s="77"/>
      <c r="BQ5" s="77"/>
      <c r="BR5" s="77"/>
      <c r="BS5" s="77"/>
      <c r="BT5" s="77"/>
      <c r="BU5" s="77"/>
      <c r="BV5" s="77"/>
      <c r="BW5" s="77"/>
      <c r="BX5" s="77"/>
      <c r="BY5" s="77"/>
      <c r="BZ5" s="77"/>
      <c r="CA5" s="77"/>
      <c r="CB5" s="77"/>
      <c r="CC5" s="77"/>
      <c r="CD5" s="77"/>
      <c r="CE5" s="77"/>
      <c r="CF5" s="77"/>
      <c r="CG5" s="77"/>
      <c r="CH5" s="77"/>
      <c r="CI5" s="77"/>
      <c r="CJ5" s="77"/>
      <c r="CK5" s="77"/>
      <c r="CL5" s="77"/>
      <c r="CM5" s="77"/>
      <c r="CN5" s="77"/>
      <c r="CO5" s="77"/>
      <c r="CP5" s="77"/>
      <c r="CQ5" s="77"/>
      <c r="CR5" s="77"/>
      <c r="CS5" s="77"/>
      <c r="CT5" s="77"/>
      <c r="CU5" s="77"/>
      <c r="CV5" s="77"/>
      <c r="CW5" s="77"/>
      <c r="CX5" s="77"/>
      <c r="CY5" s="77"/>
      <c r="CZ5" s="77"/>
      <c r="DA5" s="77"/>
      <c r="DB5" s="77"/>
      <c r="DC5" s="77"/>
      <c r="DD5" s="77"/>
      <c r="DE5" s="77"/>
      <c r="DF5" s="77"/>
      <c r="DG5" s="77"/>
      <c r="DH5" s="77"/>
      <c r="DI5" s="77"/>
      <c r="DJ5" s="77"/>
      <c r="DK5" s="77"/>
      <c r="DL5" s="77"/>
      <c r="DM5" s="77"/>
      <c r="DN5" s="77"/>
      <c r="DO5" s="77"/>
      <c r="DP5" s="77"/>
      <c r="DQ5" s="77"/>
      <c r="DR5" s="77"/>
      <c r="DS5" s="77"/>
      <c r="DT5" s="77"/>
      <c r="DU5" s="77"/>
      <c r="DV5" s="77"/>
      <c r="DW5" s="77"/>
      <c r="DX5" s="77"/>
      <c r="DY5" s="77"/>
      <c r="DZ5" s="77"/>
      <c r="EA5" s="77"/>
      <c r="EB5" s="77"/>
      <c r="EC5" s="77"/>
      <c r="ED5" s="77"/>
      <c r="EE5" s="77"/>
      <c r="EF5" s="77"/>
      <c r="EG5" s="77"/>
      <c r="EH5" s="77"/>
      <c r="EI5" s="77"/>
      <c r="EJ5" s="77"/>
    </row>
    <row r="6" spans="1:140" ht="36" customHeight="1" x14ac:dyDescent="0.2">
      <c r="A6" s="6"/>
      <c r="B6" s="267" t="s">
        <v>350</v>
      </c>
      <c r="D6" s="8"/>
      <c r="E6" s="8"/>
      <c r="F6" s="8"/>
      <c r="G6" s="8"/>
      <c r="H6" s="8"/>
      <c r="I6" s="8"/>
      <c r="J6" s="8"/>
      <c r="K6" s="8"/>
      <c r="L6" s="8"/>
      <c r="M6" s="8"/>
      <c r="N6" s="8"/>
      <c r="O6" s="8"/>
      <c r="P6" s="8"/>
      <c r="Q6" s="8"/>
      <c r="R6" s="8"/>
      <c r="S6" s="8"/>
      <c r="T6" s="8"/>
      <c r="U6" s="8"/>
      <c r="V6" s="8"/>
      <c r="W6" s="8"/>
      <c r="X6" s="8"/>
      <c r="Y6" s="8"/>
      <c r="Z6" s="8"/>
      <c r="AA6" s="145"/>
      <c r="AB6" s="145"/>
      <c r="AC6" s="145"/>
      <c r="AD6" s="145"/>
      <c r="AE6" s="145"/>
      <c r="AF6" s="145"/>
      <c r="AG6" s="145"/>
      <c r="AH6" s="145"/>
      <c r="AI6" s="145"/>
      <c r="AJ6" s="145"/>
      <c r="AK6" s="145"/>
      <c r="AL6" s="145"/>
      <c r="AM6" s="145"/>
      <c r="AN6" s="145"/>
      <c r="AO6" s="145"/>
      <c r="AP6" s="145"/>
      <c r="AQ6" s="145"/>
      <c r="AR6" s="145"/>
      <c r="AS6" s="145"/>
      <c r="AT6" s="145"/>
      <c r="AU6" s="145"/>
      <c r="AV6" s="145"/>
      <c r="AW6" s="145"/>
      <c r="AX6" s="145"/>
      <c r="AY6" s="77"/>
      <c r="AZ6" s="77"/>
      <c r="BA6" s="77"/>
      <c r="BB6" s="77"/>
      <c r="BC6" s="77"/>
      <c r="BD6" s="77"/>
      <c r="BE6" s="77"/>
      <c r="BF6" s="77"/>
      <c r="BG6" s="77"/>
      <c r="BH6" s="77"/>
      <c r="BI6" s="77"/>
      <c r="BJ6" s="77"/>
      <c r="BK6" s="77"/>
      <c r="BL6" s="77"/>
      <c r="BM6" s="77"/>
      <c r="BN6" s="77"/>
      <c r="BO6" s="77"/>
      <c r="BP6" s="77"/>
      <c r="BQ6" s="77"/>
      <c r="BR6" s="77"/>
      <c r="BS6" s="77"/>
      <c r="BT6" s="77"/>
      <c r="BU6" s="77"/>
      <c r="BV6" s="77"/>
      <c r="BW6" s="77"/>
      <c r="BX6" s="77"/>
      <c r="BY6" s="77"/>
      <c r="BZ6" s="77"/>
      <c r="CA6" s="77"/>
      <c r="CB6" s="77"/>
      <c r="CC6" s="77"/>
      <c r="CD6" s="77"/>
      <c r="CE6" s="77"/>
      <c r="CF6" s="77"/>
      <c r="CG6" s="77"/>
      <c r="CH6" s="77"/>
      <c r="CI6" s="77"/>
      <c r="CJ6" s="77"/>
      <c r="CK6" s="77"/>
      <c r="CL6" s="77"/>
      <c r="CM6" s="77"/>
      <c r="CN6" s="77"/>
      <c r="CO6" s="77"/>
      <c r="CP6" s="77"/>
      <c r="CQ6" s="77"/>
      <c r="CR6" s="77"/>
      <c r="CS6" s="77"/>
      <c r="CT6" s="77"/>
      <c r="CU6" s="77"/>
      <c r="CV6" s="77"/>
      <c r="CW6" s="77"/>
      <c r="CX6" s="77"/>
      <c r="CY6" s="77"/>
      <c r="CZ6" s="77"/>
      <c r="DA6" s="77"/>
      <c r="DB6" s="77"/>
      <c r="DC6" s="77"/>
      <c r="DD6" s="77"/>
      <c r="DE6" s="77"/>
      <c r="DF6" s="77"/>
      <c r="DG6" s="77"/>
      <c r="DH6" s="77"/>
      <c r="DI6" s="77"/>
      <c r="DJ6" s="77"/>
      <c r="DK6" s="77"/>
      <c r="DL6" s="77"/>
      <c r="DM6" s="77"/>
      <c r="DN6" s="77"/>
      <c r="DO6" s="77"/>
      <c r="DP6" s="77"/>
      <c r="DQ6" s="77"/>
      <c r="DR6" s="77"/>
      <c r="DS6" s="77"/>
      <c r="DT6" s="77"/>
      <c r="DU6" s="77"/>
      <c r="DV6" s="77"/>
      <c r="DW6" s="77"/>
      <c r="DX6" s="77"/>
      <c r="DY6" s="77"/>
      <c r="DZ6" s="77"/>
      <c r="EA6" s="77"/>
      <c r="EB6" s="77"/>
      <c r="EC6" s="77"/>
      <c r="ED6" s="77"/>
      <c r="EE6" s="77"/>
      <c r="EF6" s="77"/>
      <c r="EG6" s="77"/>
      <c r="EH6" s="77"/>
      <c r="EI6" s="77"/>
      <c r="EJ6" s="77"/>
    </row>
    <row r="7" spans="1:140" ht="43.15" customHeight="1" x14ac:dyDescent="0.2">
      <c r="A7" s="9"/>
      <c r="B7" s="10" t="s">
        <v>263</v>
      </c>
      <c r="C7" s="10"/>
      <c r="D7" s="9"/>
      <c r="E7" s="9"/>
      <c r="F7" s="9"/>
      <c r="G7" s="9"/>
      <c r="H7" s="275"/>
      <c r="I7" s="275"/>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77"/>
      <c r="AZ7" s="77"/>
      <c r="BA7" s="77"/>
      <c r="BB7" s="77"/>
      <c r="BC7" s="77"/>
      <c r="BD7" s="77"/>
      <c r="BE7" s="77"/>
      <c r="BF7" s="77"/>
      <c r="BG7" s="77"/>
      <c r="BH7" s="77"/>
      <c r="BI7" s="77"/>
      <c r="BJ7" s="77"/>
      <c r="BK7" s="77"/>
      <c r="BL7" s="77"/>
      <c r="BM7" s="77"/>
      <c r="BN7" s="77"/>
      <c r="BO7" s="77"/>
      <c r="BP7" s="77"/>
      <c r="BQ7" s="77"/>
      <c r="BR7" s="77"/>
      <c r="BS7" s="77"/>
      <c r="BT7" s="77"/>
      <c r="BU7" s="77"/>
      <c r="BV7" s="77"/>
      <c r="BW7" s="77"/>
      <c r="BX7" s="77"/>
      <c r="BY7" s="77"/>
      <c r="BZ7" s="77"/>
      <c r="CA7" s="77"/>
      <c r="CB7" s="77"/>
      <c r="CC7" s="77"/>
      <c r="CD7" s="77"/>
      <c r="CE7" s="77"/>
      <c r="CF7" s="77"/>
      <c r="CG7" s="77"/>
      <c r="CH7" s="77"/>
      <c r="CI7" s="77"/>
      <c r="CJ7" s="77"/>
      <c r="CK7" s="77"/>
      <c r="CL7" s="77"/>
      <c r="CM7" s="77"/>
      <c r="CN7" s="77"/>
      <c r="CO7" s="77"/>
      <c r="CP7" s="77"/>
      <c r="CQ7" s="77"/>
      <c r="CR7" s="77"/>
      <c r="CS7" s="77"/>
      <c r="CT7" s="77"/>
      <c r="CU7" s="77"/>
      <c r="CV7" s="77"/>
      <c r="CW7" s="77"/>
      <c r="CX7" s="77"/>
      <c r="CY7" s="77"/>
      <c r="CZ7" s="77"/>
      <c r="DA7" s="77"/>
      <c r="DB7" s="77"/>
      <c r="DC7" s="77"/>
      <c r="DD7" s="77"/>
      <c r="DE7" s="77"/>
      <c r="DF7" s="77"/>
      <c r="DG7" s="77"/>
      <c r="DH7" s="77"/>
      <c r="DI7" s="77"/>
      <c r="DJ7" s="77"/>
      <c r="DK7" s="77"/>
      <c r="DL7" s="77"/>
      <c r="DM7" s="77"/>
      <c r="DN7" s="77"/>
      <c r="DO7" s="77"/>
      <c r="DP7" s="77"/>
      <c r="DQ7" s="77"/>
      <c r="DR7" s="77"/>
      <c r="DS7" s="77"/>
      <c r="DT7" s="77"/>
      <c r="DU7" s="77"/>
      <c r="DV7" s="77"/>
      <c r="DW7" s="77"/>
      <c r="DX7" s="77"/>
      <c r="DY7" s="77"/>
      <c r="DZ7" s="77"/>
      <c r="EA7" s="77"/>
      <c r="EB7" s="77"/>
      <c r="EC7" s="77"/>
      <c r="ED7" s="77"/>
      <c r="EE7" s="77"/>
      <c r="EF7" s="77"/>
      <c r="EG7" s="77"/>
      <c r="EH7" s="77"/>
      <c r="EI7" s="77"/>
      <c r="EJ7" s="77"/>
    </row>
    <row r="8" spans="1:140" ht="22.15" customHeight="1" x14ac:dyDescent="0.25">
      <c r="B8" s="245" t="s">
        <v>301</v>
      </c>
      <c r="C8" s="12"/>
      <c r="D8" s="12"/>
      <c r="E8" s="12"/>
      <c r="F8" s="12"/>
      <c r="G8" s="12"/>
      <c r="H8" s="12"/>
      <c r="I8" s="12"/>
      <c r="J8" s="12"/>
      <c r="K8" s="12"/>
      <c r="L8" s="12"/>
      <c r="M8" s="12"/>
      <c r="N8" s="12"/>
      <c r="O8" s="12"/>
      <c r="P8" s="12"/>
      <c r="Q8" s="12"/>
      <c r="R8" s="12"/>
      <c r="S8" s="12"/>
      <c r="T8" s="12"/>
      <c r="U8" s="12"/>
      <c r="V8" s="12"/>
      <c r="W8" s="12"/>
      <c r="X8" s="12"/>
      <c r="Y8" s="12"/>
      <c r="Z8" s="12"/>
      <c r="AA8" s="143"/>
      <c r="AB8" s="143"/>
      <c r="AC8" s="143"/>
      <c r="AD8" s="143"/>
      <c r="AE8" s="143"/>
      <c r="AF8" s="77"/>
      <c r="AG8" s="77"/>
      <c r="AH8" s="77"/>
      <c r="AI8" s="77"/>
      <c r="AJ8" s="77"/>
      <c r="AK8" s="77"/>
      <c r="AL8" s="77"/>
      <c r="AM8" s="77"/>
      <c r="AN8" s="77"/>
      <c r="AO8" s="77"/>
      <c r="AP8" s="77"/>
      <c r="AQ8" s="77"/>
      <c r="AR8" s="77"/>
      <c r="AS8" s="77"/>
      <c r="AT8" s="7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c r="CA8" s="77"/>
      <c r="CB8" s="77"/>
      <c r="CC8" s="77"/>
      <c r="CD8" s="77"/>
      <c r="CE8" s="77"/>
      <c r="CF8" s="77"/>
      <c r="CG8" s="77"/>
      <c r="CH8" s="77"/>
      <c r="CI8" s="77"/>
      <c r="CJ8" s="77"/>
      <c r="CK8" s="77"/>
      <c r="CL8" s="77"/>
      <c r="CM8" s="77"/>
      <c r="CN8" s="77"/>
      <c r="CO8" s="77"/>
      <c r="CP8" s="77"/>
      <c r="CQ8" s="77"/>
      <c r="CR8" s="77"/>
      <c r="CS8" s="77"/>
      <c r="CT8" s="77"/>
      <c r="CU8" s="77"/>
      <c r="CV8" s="77"/>
      <c r="CW8" s="77"/>
      <c r="CX8" s="77"/>
      <c r="CY8" s="77"/>
      <c r="CZ8" s="77"/>
      <c r="DA8" s="77"/>
      <c r="DB8" s="77"/>
      <c r="DC8" s="77"/>
      <c r="DD8" s="77"/>
      <c r="DE8" s="77"/>
      <c r="DF8" s="77"/>
      <c r="DG8" s="77"/>
      <c r="DH8" s="77"/>
      <c r="DI8" s="77"/>
      <c r="DJ8" s="77"/>
      <c r="DK8" s="77"/>
      <c r="DL8" s="77"/>
      <c r="DM8" s="77"/>
      <c r="DN8" s="77"/>
      <c r="DO8" s="77"/>
      <c r="DP8" s="77"/>
      <c r="DQ8" s="77"/>
      <c r="DR8" s="77"/>
      <c r="DS8" s="77"/>
      <c r="DT8" s="77"/>
      <c r="DU8" s="77"/>
      <c r="DV8" s="77"/>
      <c r="DW8" s="77"/>
      <c r="DX8" s="77"/>
      <c r="DY8" s="77"/>
      <c r="DZ8" s="77"/>
      <c r="EA8" s="77"/>
      <c r="EB8" s="77"/>
      <c r="EC8" s="77"/>
      <c r="ED8" s="77"/>
      <c r="EE8" s="77"/>
      <c r="EF8" s="77"/>
      <c r="EG8" s="77"/>
      <c r="EH8" s="77"/>
      <c r="EI8" s="77"/>
      <c r="EJ8" s="77"/>
    </row>
    <row r="9" spans="1:140" ht="22.15" customHeight="1" x14ac:dyDescent="0.2">
      <c r="A9" s="12"/>
      <c r="B9" s="12" t="s">
        <v>343</v>
      </c>
      <c r="C9" s="12"/>
      <c r="D9" s="12"/>
      <c r="E9" s="12"/>
      <c r="F9" s="12"/>
      <c r="G9" s="12"/>
      <c r="H9" s="12"/>
      <c r="I9" s="12"/>
      <c r="J9" s="12"/>
      <c r="K9" s="12"/>
      <c r="L9" s="12"/>
      <c r="M9" s="12"/>
      <c r="N9" s="12"/>
      <c r="O9" s="12"/>
      <c r="P9" s="12"/>
      <c r="Q9" s="12"/>
      <c r="R9" s="12"/>
      <c r="S9" s="12"/>
      <c r="T9" s="12"/>
      <c r="U9" s="12"/>
      <c r="V9" s="12"/>
      <c r="W9" s="12"/>
      <c r="X9" s="12"/>
      <c r="Y9" s="12"/>
      <c r="Z9" s="12"/>
      <c r="AA9" s="143"/>
      <c r="AB9" s="143"/>
      <c r="AC9" s="143"/>
      <c r="AD9" s="143"/>
      <c r="AE9" s="143"/>
      <c r="AF9" s="77"/>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77"/>
      <c r="BG9" s="77"/>
      <c r="BH9" s="77"/>
      <c r="BI9" s="77"/>
      <c r="BJ9" s="77"/>
      <c r="BK9" s="77"/>
      <c r="BL9" s="77"/>
      <c r="BM9" s="77"/>
      <c r="BN9" s="77"/>
      <c r="BO9" s="77"/>
      <c r="BP9" s="77"/>
      <c r="BQ9" s="77"/>
      <c r="BR9" s="77"/>
      <c r="BS9" s="77"/>
      <c r="BT9" s="77"/>
      <c r="BU9" s="77"/>
      <c r="BV9" s="77"/>
      <c r="BW9" s="77"/>
      <c r="BX9" s="77"/>
      <c r="BY9" s="77"/>
      <c r="BZ9" s="77"/>
      <c r="CA9" s="77"/>
      <c r="CB9" s="77"/>
      <c r="CC9" s="77"/>
      <c r="CD9" s="77"/>
      <c r="CE9" s="77"/>
      <c r="CF9" s="77"/>
      <c r="CG9" s="77"/>
      <c r="CH9" s="77"/>
      <c r="CI9" s="77"/>
      <c r="CJ9" s="77"/>
      <c r="CK9" s="77"/>
      <c r="CL9" s="77"/>
      <c r="CM9" s="77"/>
      <c r="CN9" s="77"/>
      <c r="CO9" s="77"/>
      <c r="CP9" s="77"/>
      <c r="CQ9" s="77"/>
      <c r="CR9" s="77"/>
      <c r="CS9" s="77"/>
      <c r="CT9" s="77"/>
      <c r="CU9" s="77"/>
      <c r="CV9" s="77"/>
      <c r="CW9" s="77"/>
      <c r="CX9" s="77"/>
      <c r="CY9" s="77"/>
      <c r="CZ9" s="77"/>
      <c r="DA9" s="77"/>
      <c r="DB9" s="77"/>
      <c r="DC9" s="77"/>
      <c r="DD9" s="77"/>
      <c r="DE9" s="77"/>
      <c r="DF9" s="77"/>
      <c r="DG9" s="77"/>
      <c r="DH9" s="77"/>
      <c r="DI9" s="77"/>
      <c r="DJ9" s="77"/>
      <c r="DK9" s="77"/>
      <c r="DL9" s="77"/>
      <c r="DM9" s="77"/>
      <c r="DN9" s="77"/>
      <c r="DO9" s="77"/>
      <c r="DP9" s="77"/>
      <c r="DQ9" s="77"/>
      <c r="DR9" s="77"/>
      <c r="DS9" s="77"/>
      <c r="DT9" s="77"/>
      <c r="DU9" s="77"/>
      <c r="DV9" s="77"/>
      <c r="DW9" s="77"/>
      <c r="DX9" s="77"/>
      <c r="DY9" s="77"/>
      <c r="DZ9" s="77"/>
      <c r="EA9" s="77"/>
      <c r="EB9" s="77"/>
      <c r="EC9" s="77"/>
      <c r="ED9" s="77"/>
      <c r="EE9" s="77"/>
      <c r="EF9" s="77"/>
      <c r="EG9" s="77"/>
      <c r="EH9" s="77"/>
      <c r="EI9" s="77"/>
      <c r="EJ9" s="77"/>
    </row>
    <row r="10" spans="1:140" ht="42" customHeight="1" x14ac:dyDescent="0.2">
      <c r="A10" s="9"/>
      <c r="B10" s="15" t="s">
        <v>212</v>
      </c>
      <c r="C10" s="120"/>
      <c r="D10" s="120"/>
      <c r="E10" s="120"/>
      <c r="F10" s="120"/>
      <c r="G10" s="17"/>
      <c r="H10" s="18"/>
      <c r="I10" s="18"/>
      <c r="J10" s="9"/>
      <c r="K10" s="9"/>
      <c r="L10" s="9"/>
      <c r="M10" s="9"/>
      <c r="N10" s="9"/>
      <c r="O10" s="9"/>
      <c r="P10" s="9"/>
      <c r="Q10" s="9"/>
      <c r="R10" s="9"/>
      <c r="S10" s="9"/>
      <c r="T10" s="9"/>
      <c r="U10" s="9"/>
      <c r="V10" s="9"/>
      <c r="W10" s="9"/>
      <c r="X10" s="9"/>
      <c r="Y10" s="9"/>
      <c r="Z10" s="9"/>
      <c r="AA10" s="119"/>
      <c r="AB10" s="119"/>
      <c r="AC10" s="119"/>
      <c r="AD10" s="119"/>
      <c r="AE10" s="119"/>
      <c r="AF10" s="119"/>
      <c r="AG10" s="119"/>
      <c r="AH10" s="119"/>
      <c r="AI10" s="119"/>
      <c r="AJ10" s="119"/>
      <c r="AK10" s="119"/>
      <c r="AL10" s="119"/>
      <c r="AM10" s="119"/>
      <c r="AN10" s="119"/>
      <c r="AO10" s="119"/>
      <c r="AP10" s="119"/>
      <c r="AQ10" s="119"/>
      <c r="AR10" s="119"/>
      <c r="AS10" s="119"/>
      <c r="AT10" s="119"/>
      <c r="AU10" s="119"/>
      <c r="AV10" s="119"/>
      <c r="AW10" s="119"/>
      <c r="AX10" s="119"/>
      <c r="AY10" s="77"/>
      <c r="AZ10" s="77"/>
      <c r="BA10" s="77"/>
      <c r="BB10" s="77"/>
      <c r="BC10" s="77"/>
      <c r="BD10" s="77"/>
      <c r="BE10" s="77"/>
      <c r="BF10" s="77"/>
      <c r="BG10" s="77"/>
      <c r="BH10" s="77"/>
      <c r="BI10" s="77"/>
      <c r="BJ10" s="77"/>
      <c r="BK10" s="77"/>
      <c r="BL10" s="77"/>
      <c r="BM10" s="77"/>
      <c r="BN10" s="77"/>
      <c r="BO10" s="77"/>
      <c r="BP10" s="77"/>
      <c r="BQ10" s="77"/>
      <c r="BR10" s="77"/>
      <c r="BS10" s="77"/>
      <c r="BT10" s="77"/>
      <c r="BU10" s="77"/>
      <c r="BV10" s="77"/>
      <c r="BW10" s="77"/>
      <c r="BX10" s="77"/>
      <c r="BY10" s="77"/>
      <c r="BZ10" s="77"/>
      <c r="CA10" s="77"/>
      <c r="CB10" s="77"/>
      <c r="CC10" s="77"/>
      <c r="CD10" s="77"/>
      <c r="CE10" s="77"/>
      <c r="CF10" s="77"/>
      <c r="CG10" s="77"/>
      <c r="CH10" s="77"/>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77"/>
      <c r="DS10" s="77"/>
      <c r="DT10" s="77"/>
      <c r="DU10" s="77"/>
      <c r="DV10" s="77"/>
      <c r="DW10" s="77"/>
      <c r="DX10" s="77"/>
      <c r="DY10" s="77"/>
      <c r="DZ10" s="77"/>
      <c r="EA10" s="77"/>
      <c r="EB10" s="77"/>
      <c r="EC10" s="77"/>
      <c r="ED10" s="77"/>
      <c r="EE10" s="77"/>
      <c r="EF10" s="77"/>
      <c r="EG10" s="77"/>
      <c r="EH10" s="77"/>
      <c r="EI10" s="77"/>
      <c r="EJ10" s="77"/>
    </row>
    <row r="11" spans="1:140" ht="27" customHeight="1" x14ac:dyDescent="0.2">
      <c r="AY11" s="156"/>
      <c r="AZ11" s="156"/>
      <c r="BA11" s="156"/>
      <c r="BB11" s="156"/>
      <c r="BC11" s="156"/>
      <c r="BD11" s="156"/>
      <c r="BE11" s="156"/>
      <c r="BF11" s="156"/>
      <c r="BG11" s="156"/>
      <c r="BH11" s="156"/>
      <c r="BI11" s="77"/>
      <c r="BJ11" s="77"/>
      <c r="BK11" s="77"/>
      <c r="BL11" s="77"/>
      <c r="BM11" s="77"/>
      <c r="BN11" s="77"/>
      <c r="BO11" s="77"/>
      <c r="BP11" s="77"/>
      <c r="BQ11" s="77"/>
      <c r="BR11" s="77"/>
      <c r="BS11" s="77"/>
      <c r="BT11" s="77"/>
      <c r="BU11" s="77"/>
      <c r="BV11" s="77"/>
      <c r="BW11" s="77"/>
      <c r="BX11" s="77"/>
      <c r="BY11" s="77"/>
      <c r="BZ11" s="77"/>
      <c r="CA11" s="77"/>
      <c r="CB11" s="77"/>
      <c r="CC11" s="77"/>
      <c r="CD11" s="77"/>
      <c r="CE11" s="77"/>
      <c r="CF11" s="77"/>
      <c r="CG11" s="77"/>
      <c r="CH11" s="77"/>
      <c r="CI11" s="77"/>
      <c r="CJ11" s="77"/>
      <c r="CK11" s="77"/>
      <c r="CL11" s="77"/>
      <c r="CM11" s="77"/>
      <c r="CN11" s="77"/>
      <c r="CO11" s="77"/>
      <c r="CP11" s="77"/>
      <c r="CQ11" s="77"/>
      <c r="CR11" s="77"/>
      <c r="CS11" s="77"/>
      <c r="CT11" s="77"/>
      <c r="CU11" s="77"/>
      <c r="CV11" s="77"/>
      <c r="CW11" s="77"/>
      <c r="CX11" s="77"/>
      <c r="CY11" s="77"/>
      <c r="CZ11" s="77"/>
      <c r="DA11" s="77"/>
      <c r="DB11" s="77"/>
      <c r="DC11" s="77"/>
      <c r="DD11" s="77"/>
      <c r="DE11" s="77"/>
      <c r="DF11" s="77"/>
      <c r="DG11" s="77"/>
      <c r="DH11" s="77"/>
      <c r="DI11" s="77"/>
      <c r="DJ11" s="77"/>
      <c r="DK11" s="77"/>
      <c r="DL11" s="77"/>
      <c r="DM11" s="77"/>
      <c r="DN11" s="77"/>
      <c r="DO11" s="77"/>
      <c r="DP11" s="77"/>
      <c r="DQ11" s="77"/>
      <c r="DR11" s="77"/>
      <c r="DS11" s="77"/>
      <c r="DT11" s="77"/>
      <c r="DU11" s="77"/>
      <c r="DV11" s="77"/>
      <c r="DW11" s="77"/>
      <c r="DX11" s="77"/>
      <c r="DY11" s="77"/>
      <c r="DZ11" s="77"/>
      <c r="EA11" s="77"/>
      <c r="EB11" s="77"/>
      <c r="EC11" s="77"/>
      <c r="ED11" s="77"/>
      <c r="EE11" s="77"/>
      <c r="EF11" s="77"/>
      <c r="EG11" s="77"/>
      <c r="EH11" s="77"/>
      <c r="EI11" s="77"/>
      <c r="EJ11" s="77"/>
    </row>
    <row r="12" spans="1:140" ht="27" customHeight="1" x14ac:dyDescent="0.2">
      <c r="B12" s="155"/>
      <c r="C12" s="78" t="s">
        <v>262</v>
      </c>
      <c r="D12" s="155"/>
      <c r="E12" s="155"/>
      <c r="F12" s="155"/>
      <c r="G12" s="155"/>
      <c r="H12" s="155"/>
      <c r="I12" s="155"/>
      <c r="J12" s="155"/>
      <c r="K12" s="155"/>
      <c r="AY12" s="156"/>
      <c r="AZ12" s="156"/>
      <c r="BA12" s="156"/>
      <c r="BB12" s="156"/>
      <c r="BC12" s="156"/>
      <c r="BD12" s="156"/>
      <c r="BE12" s="156"/>
      <c r="BF12" s="156"/>
      <c r="BG12" s="156"/>
      <c r="BH12" s="156"/>
      <c r="BI12" s="77"/>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c r="CK12" s="77"/>
      <c r="CL12" s="77"/>
      <c r="CM12" s="77"/>
      <c r="CN12" s="77"/>
      <c r="CO12" s="77"/>
      <c r="CP12" s="77"/>
      <c r="CQ12" s="77"/>
      <c r="CR12" s="77"/>
      <c r="CS12" s="77"/>
      <c r="CT12" s="77"/>
      <c r="CU12" s="77"/>
      <c r="CV12" s="77"/>
      <c r="CW12" s="77"/>
      <c r="CX12" s="77"/>
      <c r="CY12" s="77"/>
      <c r="CZ12" s="77"/>
      <c r="DA12" s="77"/>
      <c r="DB12" s="77"/>
      <c r="DC12" s="77"/>
      <c r="DD12" s="77"/>
      <c r="DE12" s="77"/>
      <c r="DF12" s="77"/>
      <c r="DG12" s="77"/>
      <c r="DH12" s="77"/>
      <c r="DI12" s="77"/>
      <c r="DJ12" s="77"/>
      <c r="DK12" s="77"/>
      <c r="DL12" s="77"/>
      <c r="DM12" s="77"/>
      <c r="DN12" s="77"/>
      <c r="DO12" s="77"/>
      <c r="DP12" s="77"/>
      <c r="DQ12" s="77"/>
      <c r="DR12" s="77"/>
      <c r="DS12" s="77"/>
      <c r="DT12" s="77"/>
      <c r="DU12" s="77"/>
      <c r="DV12" s="77"/>
      <c r="DW12" s="77"/>
      <c r="DX12" s="77"/>
      <c r="DY12" s="77"/>
      <c r="DZ12" s="77"/>
      <c r="EA12" s="77"/>
      <c r="EB12" s="77"/>
      <c r="EC12" s="77"/>
      <c r="ED12" s="77"/>
      <c r="EE12" s="77"/>
      <c r="EF12" s="77"/>
      <c r="EG12" s="77"/>
      <c r="EH12" s="77"/>
      <c r="EI12" s="77"/>
      <c r="EJ12" s="77"/>
    </row>
    <row r="13" spans="1:140" ht="27" customHeight="1" x14ac:dyDescent="0.2">
      <c r="B13" s="23"/>
      <c r="C13" s="24"/>
      <c r="D13" s="25" t="s">
        <v>192</v>
      </c>
      <c r="E13" s="25" t="s">
        <v>191</v>
      </c>
      <c r="F13" s="260" t="s">
        <v>331</v>
      </c>
      <c r="G13" s="25" t="s">
        <v>323</v>
      </c>
      <c r="H13" s="25" t="s">
        <v>190</v>
      </c>
      <c r="I13" s="25" t="s">
        <v>189</v>
      </c>
      <c r="J13" s="25" t="s">
        <v>188</v>
      </c>
      <c r="K13" s="25" t="s">
        <v>187</v>
      </c>
      <c r="L13" s="25" t="s">
        <v>186</v>
      </c>
      <c r="M13" s="25" t="s">
        <v>185</v>
      </c>
      <c r="N13" s="25" t="s">
        <v>184</v>
      </c>
      <c r="O13" s="25" t="s">
        <v>183</v>
      </c>
      <c r="P13" s="25" t="s">
        <v>346</v>
      </c>
      <c r="AY13" s="156"/>
      <c r="AZ13" s="156"/>
      <c r="BA13" s="156"/>
      <c r="BB13" s="156"/>
      <c r="BC13" s="156"/>
      <c r="BD13" s="156"/>
      <c r="BE13" s="156"/>
      <c r="BF13" s="156"/>
      <c r="BG13" s="156"/>
      <c r="BH13" s="156"/>
      <c r="BI13" s="77"/>
      <c r="BJ13" s="77"/>
      <c r="BK13" s="77"/>
      <c r="BL13" s="77"/>
      <c r="BM13" s="77"/>
      <c r="BN13" s="77"/>
      <c r="BO13" s="77"/>
      <c r="BP13" s="77"/>
      <c r="BQ13" s="77"/>
      <c r="BR13" s="77"/>
      <c r="BS13" s="77"/>
      <c r="BT13" s="77"/>
      <c r="BU13" s="77"/>
      <c r="BV13" s="77"/>
      <c r="BW13" s="77"/>
      <c r="BX13" s="77"/>
      <c r="BY13" s="77"/>
      <c r="BZ13" s="77"/>
      <c r="CA13" s="77"/>
      <c r="CB13" s="77"/>
      <c r="CC13" s="77"/>
      <c r="CD13" s="77"/>
      <c r="CE13" s="77"/>
      <c r="CF13" s="77"/>
      <c r="CG13" s="77"/>
      <c r="CH13" s="77"/>
      <c r="CI13" s="77"/>
      <c r="CJ13" s="77"/>
      <c r="CK13" s="77"/>
      <c r="CL13" s="77"/>
      <c r="CM13" s="77"/>
      <c r="CN13" s="77"/>
      <c r="CO13" s="77"/>
      <c r="CP13" s="77"/>
      <c r="CQ13" s="77"/>
      <c r="CR13" s="77"/>
      <c r="CS13" s="77"/>
      <c r="CT13" s="77"/>
      <c r="CU13" s="77"/>
      <c r="CV13" s="77"/>
      <c r="CW13" s="77"/>
      <c r="CX13" s="77"/>
      <c r="CY13" s="77"/>
      <c r="CZ13" s="77"/>
      <c r="DA13" s="77"/>
      <c r="DB13" s="77"/>
      <c r="DC13" s="77"/>
      <c r="DD13" s="77"/>
      <c r="DE13" s="77"/>
      <c r="DF13" s="77"/>
      <c r="DG13" s="77"/>
      <c r="DH13" s="77"/>
      <c r="DI13" s="77"/>
      <c r="DJ13" s="77"/>
      <c r="DK13" s="77"/>
      <c r="DL13" s="77"/>
      <c r="DM13" s="77"/>
      <c r="DN13" s="77"/>
      <c r="DO13" s="77"/>
      <c r="DP13" s="77"/>
      <c r="DQ13" s="77"/>
      <c r="DR13" s="77"/>
      <c r="DS13" s="77"/>
      <c r="DT13" s="77"/>
      <c r="DU13" s="77"/>
      <c r="DV13" s="77"/>
      <c r="DW13" s="77"/>
      <c r="DX13" s="77"/>
      <c r="DY13" s="77"/>
      <c r="DZ13" s="77"/>
      <c r="EA13" s="77"/>
      <c r="EB13" s="77"/>
      <c r="EC13" s="77"/>
      <c r="ED13" s="77"/>
      <c r="EE13" s="77"/>
      <c r="EF13" s="77"/>
      <c r="EG13" s="77"/>
      <c r="EH13" s="77"/>
      <c r="EI13" s="77"/>
      <c r="EJ13" s="77"/>
    </row>
    <row r="14" spans="1:140" ht="27" customHeight="1" x14ac:dyDescent="0.25">
      <c r="B14" s="29">
        <v>1</v>
      </c>
      <c r="C14" s="30" t="s">
        <v>352</v>
      </c>
      <c r="D14" s="31">
        <v>7137000000</v>
      </c>
      <c r="E14" s="31">
        <v>926000000</v>
      </c>
      <c r="F14" s="31">
        <v>612000000</v>
      </c>
      <c r="G14" s="251">
        <v>1779000000</v>
      </c>
      <c r="H14" s="31">
        <v>44200000</v>
      </c>
      <c r="I14" s="31">
        <v>89200000</v>
      </c>
      <c r="J14" s="31">
        <v>36900000</v>
      </c>
      <c r="K14" s="31">
        <v>14200000</v>
      </c>
      <c r="L14" s="31">
        <v>13500000</v>
      </c>
      <c r="M14" s="31">
        <v>173600000</v>
      </c>
      <c r="N14" s="31">
        <v>26800000</v>
      </c>
      <c r="O14" s="31">
        <v>156600000</v>
      </c>
      <c r="P14" s="31">
        <v>1276500000</v>
      </c>
      <c r="Q14" s="245" t="s">
        <v>317</v>
      </c>
      <c r="AY14" s="156"/>
      <c r="AZ14" s="156"/>
      <c r="BA14" s="156"/>
      <c r="BB14" s="156"/>
      <c r="BC14" s="156"/>
      <c r="BD14" s="156"/>
      <c r="BE14" s="156"/>
      <c r="BF14" s="156"/>
      <c r="BG14" s="156"/>
      <c r="BH14" s="156"/>
      <c r="BI14" s="77"/>
      <c r="BJ14" s="77"/>
      <c r="BK14" s="77"/>
      <c r="BL14" s="77"/>
      <c r="BM14" s="77"/>
      <c r="BN14" s="77"/>
      <c r="BO14" s="77"/>
      <c r="BP14" s="77"/>
      <c r="BQ14" s="77"/>
      <c r="BR14" s="77"/>
      <c r="BS14" s="77"/>
      <c r="BT14" s="77"/>
      <c r="BU14" s="77"/>
      <c r="BV14" s="77"/>
      <c r="BW14" s="77"/>
      <c r="BX14" s="77"/>
      <c r="BY14" s="77"/>
      <c r="BZ14" s="77"/>
      <c r="CA14" s="77"/>
      <c r="CB14" s="77"/>
      <c r="CC14" s="77"/>
      <c r="CD14" s="77"/>
      <c r="CE14" s="77"/>
      <c r="CF14" s="77"/>
      <c r="CG14" s="77"/>
      <c r="CH14" s="77"/>
      <c r="CI14" s="77"/>
      <c r="CJ14" s="77"/>
      <c r="CK14" s="77"/>
      <c r="CL14" s="77"/>
      <c r="CM14" s="77"/>
      <c r="CN14" s="77"/>
      <c r="CO14" s="77"/>
      <c r="CP14" s="77"/>
      <c r="CQ14" s="77"/>
      <c r="CR14" s="77"/>
      <c r="CS14" s="77"/>
      <c r="CT14" s="77"/>
      <c r="CU14" s="77"/>
      <c r="CV14" s="77"/>
      <c r="CW14" s="77"/>
      <c r="CX14" s="77"/>
      <c r="CY14" s="77"/>
      <c r="CZ14" s="77"/>
      <c r="DA14" s="77"/>
      <c r="DB14" s="77"/>
      <c r="DC14" s="77"/>
      <c r="DD14" s="77"/>
      <c r="DE14" s="77"/>
      <c r="DF14" s="77"/>
      <c r="DG14" s="77"/>
      <c r="DH14" s="77"/>
      <c r="DI14" s="77"/>
      <c r="DJ14" s="77"/>
      <c r="DK14" s="77"/>
      <c r="DL14" s="77"/>
      <c r="DM14" s="77"/>
      <c r="DN14" s="77"/>
      <c r="DO14" s="77"/>
      <c r="DP14" s="77"/>
      <c r="DQ14" s="77"/>
      <c r="DR14" s="77"/>
      <c r="DS14" s="77"/>
      <c r="DT14" s="77"/>
      <c r="DU14" s="77"/>
      <c r="DV14" s="77"/>
      <c r="DW14" s="77"/>
      <c r="DX14" s="77"/>
      <c r="DY14" s="77"/>
      <c r="DZ14" s="77"/>
      <c r="EA14" s="77"/>
      <c r="EB14" s="77"/>
      <c r="EC14" s="77"/>
      <c r="ED14" s="77"/>
      <c r="EE14" s="77"/>
      <c r="EF14" s="77"/>
      <c r="EG14" s="77"/>
      <c r="EH14" s="77"/>
      <c r="EI14" s="77"/>
      <c r="EJ14" s="77"/>
    </row>
    <row r="15" spans="1:140" ht="27" customHeight="1" x14ac:dyDescent="0.25">
      <c r="B15" s="29">
        <v>2</v>
      </c>
      <c r="C15" s="30" t="s">
        <v>7</v>
      </c>
      <c r="D15" s="31">
        <v>20</v>
      </c>
      <c r="E15" s="31">
        <v>39</v>
      </c>
      <c r="F15" s="31">
        <v>19</v>
      </c>
      <c r="G15" s="31">
        <v>21</v>
      </c>
      <c r="H15" s="31">
        <v>36</v>
      </c>
      <c r="I15" s="31">
        <v>34</v>
      </c>
      <c r="J15" s="31">
        <v>45</v>
      </c>
      <c r="K15" s="31">
        <v>44</v>
      </c>
      <c r="L15" s="31">
        <v>38</v>
      </c>
      <c r="M15" s="31">
        <v>42</v>
      </c>
      <c r="N15" s="31">
        <v>24</v>
      </c>
      <c r="O15" s="31">
        <v>21</v>
      </c>
      <c r="P15" s="31">
        <v>22</v>
      </c>
      <c r="Q15" s="245" t="s">
        <v>317</v>
      </c>
      <c r="AY15" s="156"/>
      <c r="AZ15" s="156"/>
      <c r="BA15" s="156"/>
      <c r="BB15" s="156"/>
      <c r="BC15" s="156"/>
      <c r="BD15" s="156"/>
      <c r="BE15" s="156"/>
      <c r="BF15" s="156"/>
      <c r="BG15" s="156"/>
      <c r="BH15" s="156"/>
      <c r="BI15" s="77"/>
      <c r="BJ15" s="77"/>
      <c r="BK15" s="77"/>
      <c r="BL15" s="77"/>
      <c r="BM15" s="77"/>
      <c r="BN15" s="77"/>
      <c r="BO15" s="77"/>
      <c r="BP15" s="77"/>
      <c r="BQ15" s="77"/>
      <c r="BR15" s="77"/>
      <c r="BS15" s="77"/>
      <c r="BT15" s="77"/>
      <c r="BU15" s="77"/>
      <c r="BV15" s="77"/>
      <c r="BW15" s="77"/>
      <c r="BX15" s="77"/>
      <c r="BY15" s="77"/>
      <c r="BZ15" s="77"/>
      <c r="CA15" s="77"/>
      <c r="CB15" s="77"/>
      <c r="CC15" s="77"/>
      <c r="CD15" s="77"/>
      <c r="CE15" s="77"/>
      <c r="CF15" s="77"/>
      <c r="CG15" s="77"/>
      <c r="CH15" s="77"/>
      <c r="CI15" s="77"/>
      <c r="CJ15" s="77"/>
      <c r="CK15" s="77"/>
      <c r="CL15" s="77"/>
      <c r="CM15" s="77"/>
      <c r="CN15" s="77"/>
      <c r="CO15" s="77"/>
      <c r="CP15" s="77"/>
      <c r="CQ15" s="77"/>
      <c r="CR15" s="77"/>
      <c r="CS15" s="77"/>
      <c r="CT15" s="77"/>
      <c r="CU15" s="77"/>
      <c r="CV15" s="77"/>
      <c r="CW15" s="77"/>
      <c r="CX15" s="77"/>
      <c r="CY15" s="77"/>
      <c r="CZ15" s="77"/>
      <c r="DA15" s="77"/>
      <c r="DB15" s="77"/>
      <c r="DC15" s="77"/>
      <c r="DD15" s="77"/>
      <c r="DE15" s="77"/>
      <c r="DF15" s="77"/>
      <c r="DG15" s="77"/>
      <c r="DH15" s="77"/>
      <c r="DI15" s="77"/>
      <c r="DJ15" s="77"/>
      <c r="DK15" s="77"/>
      <c r="DL15" s="77"/>
      <c r="DM15" s="77"/>
      <c r="DN15" s="77"/>
      <c r="DO15" s="77"/>
      <c r="DP15" s="77"/>
      <c r="DQ15" s="77"/>
      <c r="DR15" s="77"/>
      <c r="DS15" s="77"/>
      <c r="DT15" s="77"/>
      <c r="DU15" s="77"/>
      <c r="DV15" s="77"/>
      <c r="DW15" s="77"/>
      <c r="DX15" s="77"/>
      <c r="DY15" s="77"/>
      <c r="DZ15" s="77"/>
      <c r="EA15" s="77"/>
      <c r="EB15" s="77"/>
      <c r="EC15" s="77"/>
      <c r="ED15" s="77"/>
      <c r="EE15" s="77"/>
      <c r="EF15" s="77"/>
      <c r="EG15" s="77"/>
      <c r="EH15" s="77"/>
      <c r="EI15" s="77"/>
      <c r="EJ15" s="77"/>
    </row>
    <row r="16" spans="1:140" ht="27" customHeight="1" x14ac:dyDescent="0.2">
      <c r="B16" s="26">
        <v>3</v>
      </c>
      <c r="C16" s="23" t="s">
        <v>211</v>
      </c>
      <c r="D16" s="27">
        <f t="shared" ref="D16:G16" si="0">D14/1000*D15</f>
        <v>142740000</v>
      </c>
      <c r="E16" s="27">
        <f t="shared" si="0"/>
        <v>36114000</v>
      </c>
      <c r="F16" s="27">
        <f t="shared" si="0"/>
        <v>11628000</v>
      </c>
      <c r="G16" s="27">
        <f t="shared" si="0"/>
        <v>37359000</v>
      </c>
      <c r="H16" s="27">
        <f t="shared" ref="H16:P16" si="1">H14/1000*H15</f>
        <v>1591200</v>
      </c>
      <c r="I16" s="27">
        <f t="shared" si="1"/>
        <v>3032800</v>
      </c>
      <c r="J16" s="27">
        <f t="shared" si="1"/>
        <v>1660500</v>
      </c>
      <c r="K16" s="27">
        <f t="shared" si="1"/>
        <v>624800</v>
      </c>
      <c r="L16" s="27">
        <f t="shared" si="1"/>
        <v>513000</v>
      </c>
      <c r="M16" s="27">
        <f t="shared" si="1"/>
        <v>7291200</v>
      </c>
      <c r="N16" s="27">
        <f t="shared" si="1"/>
        <v>643200</v>
      </c>
      <c r="O16" s="27">
        <f t="shared" si="1"/>
        <v>3288600</v>
      </c>
      <c r="P16" s="27">
        <f t="shared" si="1"/>
        <v>28083000</v>
      </c>
      <c r="Q16" s="246"/>
      <c r="AY16" s="156"/>
      <c r="AZ16" s="156"/>
      <c r="BA16" s="156"/>
      <c r="BB16" s="156"/>
      <c r="BC16" s="156"/>
      <c r="BD16" s="156"/>
      <c r="BE16" s="156"/>
      <c r="BF16" s="156"/>
      <c r="BG16" s="156"/>
      <c r="BH16" s="156"/>
      <c r="BI16" s="77"/>
      <c r="BJ16" s="77"/>
      <c r="BK16" s="77"/>
      <c r="BL16" s="77"/>
      <c r="BM16" s="77"/>
      <c r="BN16" s="77"/>
      <c r="BO16" s="77"/>
      <c r="BP16" s="77"/>
      <c r="BQ16" s="77"/>
      <c r="BR16" s="77"/>
      <c r="BS16" s="77"/>
      <c r="BT16" s="77"/>
      <c r="BU16" s="77"/>
      <c r="BV16" s="77"/>
      <c r="BW16" s="77"/>
      <c r="BX16" s="77"/>
      <c r="BY16" s="77"/>
      <c r="BZ16" s="77"/>
      <c r="CA16" s="77"/>
      <c r="CB16" s="77"/>
      <c r="CC16" s="77"/>
      <c r="CD16" s="77"/>
      <c r="CE16" s="77"/>
      <c r="CF16" s="77"/>
      <c r="CG16" s="77"/>
      <c r="CH16" s="77"/>
      <c r="CI16" s="77"/>
      <c r="CJ16" s="77"/>
      <c r="CK16" s="77"/>
      <c r="CL16" s="77"/>
      <c r="CM16" s="77"/>
      <c r="CN16" s="77"/>
      <c r="CO16" s="77"/>
      <c r="CP16" s="77"/>
      <c r="CQ16" s="77"/>
      <c r="CR16" s="77"/>
      <c r="CS16" s="77"/>
      <c r="CT16" s="77"/>
      <c r="CU16" s="77"/>
      <c r="CV16" s="77"/>
      <c r="CW16" s="77"/>
      <c r="CX16" s="77"/>
      <c r="CY16" s="77"/>
      <c r="CZ16" s="77"/>
      <c r="DA16" s="77"/>
      <c r="DB16" s="77"/>
      <c r="DC16" s="77"/>
      <c r="DD16" s="77"/>
      <c r="DE16" s="77"/>
      <c r="DF16" s="77"/>
      <c r="DG16" s="77"/>
      <c r="DH16" s="77"/>
      <c r="DI16" s="77"/>
      <c r="DJ16" s="77"/>
      <c r="DK16" s="77"/>
      <c r="DL16" s="77"/>
      <c r="DM16" s="77"/>
      <c r="DN16" s="77"/>
      <c r="DO16" s="77"/>
      <c r="DP16" s="77"/>
      <c r="DQ16" s="77"/>
      <c r="DR16" s="77"/>
      <c r="DS16" s="77"/>
      <c r="DT16" s="77"/>
      <c r="DU16" s="77"/>
      <c r="DV16" s="77"/>
      <c r="DW16" s="77"/>
      <c r="DX16" s="77"/>
      <c r="DY16" s="77"/>
      <c r="DZ16" s="77"/>
      <c r="EA16" s="77"/>
      <c r="EB16" s="77"/>
      <c r="EC16" s="77"/>
      <c r="ED16" s="77"/>
      <c r="EE16" s="77"/>
      <c r="EF16" s="77"/>
      <c r="EG16" s="77"/>
      <c r="EH16" s="77"/>
      <c r="EI16" s="77"/>
      <c r="EJ16" s="77"/>
    </row>
    <row r="17" spans="1:140" ht="27" customHeight="1" x14ac:dyDescent="0.25">
      <c r="B17" s="29">
        <v>4</v>
      </c>
      <c r="C17" s="30" t="s">
        <v>210</v>
      </c>
      <c r="D17" s="31">
        <v>63</v>
      </c>
      <c r="E17" s="31">
        <v>48</v>
      </c>
      <c r="F17" s="31">
        <v>44</v>
      </c>
      <c r="G17" s="31">
        <v>44</v>
      </c>
      <c r="H17" s="31">
        <v>43</v>
      </c>
      <c r="I17" s="31">
        <v>10</v>
      </c>
      <c r="J17" s="31">
        <v>57</v>
      </c>
      <c r="K17" s="31">
        <v>48</v>
      </c>
      <c r="L17" s="31">
        <v>73</v>
      </c>
      <c r="M17" s="31">
        <v>45</v>
      </c>
      <c r="N17" s="31">
        <v>35</v>
      </c>
      <c r="O17" s="31">
        <v>29</v>
      </c>
      <c r="P17" s="31">
        <v>47</v>
      </c>
      <c r="Q17" s="245" t="s">
        <v>318</v>
      </c>
      <c r="AY17" s="156"/>
      <c r="AZ17" s="156"/>
      <c r="BA17" s="156"/>
      <c r="BB17" s="156"/>
      <c r="BC17" s="156"/>
      <c r="BD17" s="156"/>
      <c r="BE17" s="156"/>
      <c r="BF17" s="156"/>
      <c r="BG17" s="156"/>
      <c r="BH17" s="156"/>
      <c r="BI17" s="77"/>
      <c r="BJ17" s="77"/>
      <c r="BK17" s="77"/>
      <c r="BL17" s="77"/>
      <c r="BM17" s="77"/>
      <c r="BN17" s="77"/>
      <c r="BO17" s="77"/>
      <c r="BP17" s="77"/>
      <c r="BQ17" s="77"/>
      <c r="BR17" s="77"/>
      <c r="BS17" s="77"/>
      <c r="BT17" s="77"/>
      <c r="BU17" s="77"/>
      <c r="BV17" s="77"/>
      <c r="BW17" s="77"/>
      <c r="BX17" s="77"/>
      <c r="BY17" s="77"/>
      <c r="BZ17" s="77"/>
      <c r="CA17" s="77"/>
      <c r="CB17" s="77"/>
      <c r="CC17" s="77"/>
      <c r="CD17" s="77"/>
      <c r="CE17" s="77"/>
      <c r="CF17" s="77"/>
      <c r="CG17" s="77"/>
      <c r="CH17" s="77"/>
      <c r="CI17" s="77"/>
      <c r="CJ17" s="77"/>
      <c r="CK17" s="77"/>
      <c r="CL17" s="77"/>
      <c r="CM17" s="77"/>
      <c r="CN17" s="77"/>
      <c r="CO17" s="77"/>
      <c r="CP17" s="77"/>
      <c r="CQ17" s="77"/>
      <c r="CR17" s="77"/>
      <c r="CS17" s="77"/>
      <c r="CT17" s="77"/>
      <c r="CU17" s="77"/>
      <c r="CV17" s="77"/>
      <c r="CW17" s="77"/>
      <c r="CX17" s="77"/>
      <c r="CY17" s="77"/>
      <c r="CZ17" s="77"/>
      <c r="DA17" s="77"/>
      <c r="DB17" s="77"/>
      <c r="DC17" s="77"/>
      <c r="DD17" s="77"/>
      <c r="DE17" s="77"/>
      <c r="DF17" s="77"/>
      <c r="DG17" s="77"/>
      <c r="DH17" s="77"/>
      <c r="DI17" s="77"/>
      <c r="DJ17" s="77"/>
      <c r="DK17" s="77"/>
      <c r="DL17" s="77"/>
      <c r="DM17" s="77"/>
      <c r="DN17" s="77"/>
      <c r="DO17" s="77"/>
      <c r="DP17" s="77"/>
      <c r="DQ17" s="77"/>
      <c r="DR17" s="77"/>
      <c r="DS17" s="77"/>
      <c r="DT17" s="77"/>
      <c r="DU17" s="77"/>
      <c r="DV17" s="77"/>
      <c r="DW17" s="77"/>
      <c r="DX17" s="77"/>
      <c r="DY17" s="77"/>
      <c r="DZ17" s="77"/>
      <c r="EA17" s="77"/>
      <c r="EB17" s="77"/>
      <c r="EC17" s="77"/>
      <c r="ED17" s="77"/>
      <c r="EE17" s="77"/>
      <c r="EF17" s="77"/>
      <c r="EG17" s="77"/>
      <c r="EH17" s="77"/>
      <c r="EI17" s="77"/>
      <c r="EJ17" s="77"/>
    </row>
    <row r="18" spans="1:140" ht="27" customHeight="1" x14ac:dyDescent="0.2">
      <c r="B18" s="26">
        <v>5</v>
      </c>
      <c r="C18" s="23" t="s">
        <v>209</v>
      </c>
      <c r="D18" s="27">
        <f t="shared" ref="D18:G18" si="2">D16*D17/100</f>
        <v>89926200</v>
      </c>
      <c r="E18" s="27">
        <f t="shared" si="2"/>
        <v>17334720</v>
      </c>
      <c r="F18" s="27">
        <f t="shared" si="2"/>
        <v>5116320</v>
      </c>
      <c r="G18" s="27">
        <f t="shared" si="2"/>
        <v>16437960</v>
      </c>
      <c r="H18" s="27">
        <f t="shared" ref="H18:P18" si="3">H16*H17/100</f>
        <v>684216</v>
      </c>
      <c r="I18" s="27">
        <f t="shared" si="3"/>
        <v>303280</v>
      </c>
      <c r="J18" s="27">
        <f t="shared" si="3"/>
        <v>946485</v>
      </c>
      <c r="K18" s="27">
        <f t="shared" si="3"/>
        <v>299904</v>
      </c>
      <c r="L18" s="27">
        <f t="shared" si="3"/>
        <v>374490</v>
      </c>
      <c r="M18" s="27">
        <f t="shared" si="3"/>
        <v>3281040</v>
      </c>
      <c r="N18" s="27">
        <f t="shared" si="3"/>
        <v>225120</v>
      </c>
      <c r="O18" s="27">
        <f t="shared" si="3"/>
        <v>953694</v>
      </c>
      <c r="P18" s="27">
        <f t="shared" si="3"/>
        <v>13199010</v>
      </c>
      <c r="AY18" s="156"/>
      <c r="AZ18" s="156"/>
      <c r="BA18" s="156"/>
      <c r="BB18" s="156"/>
      <c r="BC18" s="156"/>
      <c r="BD18" s="156"/>
      <c r="BE18" s="156"/>
      <c r="BF18" s="156"/>
      <c r="BG18" s="156"/>
      <c r="BH18" s="156"/>
      <c r="BI18" s="77"/>
      <c r="BJ18" s="77"/>
      <c r="BK18" s="77"/>
      <c r="BL18" s="77"/>
      <c r="BM18" s="77"/>
      <c r="BN18" s="77"/>
      <c r="BO18" s="77"/>
      <c r="BP18" s="77"/>
      <c r="BQ18" s="77"/>
      <c r="BR18" s="77"/>
      <c r="BS18" s="77"/>
      <c r="BT18" s="77"/>
      <c r="BU18" s="77"/>
      <c r="BV18" s="77"/>
      <c r="BW18" s="77"/>
      <c r="BX18" s="77"/>
      <c r="BY18" s="77"/>
      <c r="BZ18" s="77"/>
      <c r="CA18" s="77"/>
      <c r="CB18" s="77"/>
      <c r="CC18" s="77"/>
      <c r="CD18" s="77"/>
      <c r="CE18" s="77"/>
      <c r="CF18" s="77"/>
      <c r="CG18" s="77"/>
      <c r="CH18" s="77"/>
      <c r="CI18" s="77"/>
      <c r="CJ18" s="77"/>
      <c r="CK18" s="77"/>
      <c r="CL18" s="77"/>
      <c r="CM18" s="77"/>
      <c r="CN18" s="77"/>
      <c r="CO18" s="77"/>
      <c r="CP18" s="77"/>
      <c r="CQ18" s="77"/>
      <c r="CR18" s="77"/>
      <c r="CS18" s="77"/>
      <c r="CT18" s="77"/>
      <c r="CU18" s="77"/>
      <c r="CV18" s="77"/>
      <c r="CW18" s="77"/>
      <c r="CX18" s="77"/>
      <c r="CY18" s="77"/>
      <c r="CZ18" s="77"/>
      <c r="DA18" s="77"/>
      <c r="DB18" s="77"/>
      <c r="DC18" s="77"/>
      <c r="DD18" s="77"/>
      <c r="DE18" s="77"/>
      <c r="DF18" s="77"/>
      <c r="DG18" s="77"/>
      <c r="DH18" s="77"/>
      <c r="DI18" s="77"/>
      <c r="DJ18" s="77"/>
      <c r="DK18" s="77"/>
      <c r="DL18" s="77"/>
      <c r="DM18" s="77"/>
      <c r="DN18" s="77"/>
      <c r="DO18" s="77"/>
      <c r="DP18" s="77"/>
      <c r="DQ18" s="77"/>
      <c r="DR18" s="77"/>
      <c r="DS18" s="77"/>
      <c r="DT18" s="77"/>
      <c r="DU18" s="77"/>
      <c r="DV18" s="77"/>
      <c r="DW18" s="77"/>
      <c r="DX18" s="77"/>
      <c r="DY18" s="77"/>
      <c r="DZ18" s="77"/>
      <c r="EA18" s="77"/>
      <c r="EB18" s="77"/>
      <c r="EC18" s="77"/>
      <c r="ED18" s="77"/>
      <c r="EE18" s="77"/>
      <c r="EF18" s="77"/>
      <c r="EG18" s="77"/>
      <c r="EH18" s="77"/>
      <c r="EI18" s="77"/>
      <c r="EJ18" s="77"/>
    </row>
    <row r="19" spans="1:140" ht="27" customHeight="1" x14ac:dyDescent="0.2">
      <c r="B19" s="26">
        <v>6</v>
      </c>
      <c r="C19" s="23" t="s">
        <v>208</v>
      </c>
      <c r="D19" s="27">
        <f t="shared" ref="D19:G19" si="4">D16-D18</f>
        <v>52813800</v>
      </c>
      <c r="E19" s="27">
        <f t="shared" si="4"/>
        <v>18779280</v>
      </c>
      <c r="F19" s="27">
        <f t="shared" si="4"/>
        <v>6511680</v>
      </c>
      <c r="G19" s="27">
        <f t="shared" si="4"/>
        <v>20921040</v>
      </c>
      <c r="H19" s="27">
        <f t="shared" ref="H19:P19" si="5">H16-H18</f>
        <v>906984</v>
      </c>
      <c r="I19" s="27">
        <f t="shared" si="5"/>
        <v>2729520</v>
      </c>
      <c r="J19" s="27">
        <f t="shared" si="5"/>
        <v>714015</v>
      </c>
      <c r="K19" s="27">
        <f t="shared" si="5"/>
        <v>324896</v>
      </c>
      <c r="L19" s="27">
        <f t="shared" si="5"/>
        <v>138510</v>
      </c>
      <c r="M19" s="27">
        <f t="shared" si="5"/>
        <v>4010160</v>
      </c>
      <c r="N19" s="27">
        <f t="shared" si="5"/>
        <v>418080</v>
      </c>
      <c r="O19" s="27">
        <f t="shared" si="5"/>
        <v>2334906</v>
      </c>
      <c r="P19" s="27">
        <f t="shared" si="5"/>
        <v>14883990</v>
      </c>
      <c r="AY19" s="156"/>
      <c r="AZ19" s="156"/>
      <c r="BA19" s="156"/>
      <c r="BB19" s="156"/>
      <c r="BC19" s="156"/>
      <c r="BD19" s="156"/>
      <c r="BE19" s="156"/>
      <c r="BF19" s="156"/>
      <c r="BG19" s="156"/>
      <c r="BH19" s="156"/>
      <c r="BI19" s="77"/>
      <c r="BJ19" s="77"/>
      <c r="BK19" s="77"/>
      <c r="BL19" s="77"/>
      <c r="BM19" s="77"/>
      <c r="BN19" s="77"/>
      <c r="BO19" s="77"/>
      <c r="BP19" s="77"/>
      <c r="BQ19" s="77"/>
      <c r="BR19" s="77"/>
      <c r="BS19" s="77"/>
      <c r="BT19" s="77"/>
      <c r="BU19" s="77"/>
      <c r="BV19" s="77"/>
      <c r="BW19" s="77"/>
      <c r="BX19" s="77"/>
      <c r="BY19" s="77"/>
      <c r="BZ19" s="77"/>
      <c r="CA19" s="77"/>
      <c r="CB19" s="77"/>
      <c r="CC19" s="77"/>
      <c r="CD19" s="77"/>
      <c r="CE19" s="77"/>
      <c r="CF19" s="77"/>
      <c r="CG19" s="77"/>
      <c r="CH19" s="77"/>
      <c r="CI19" s="77"/>
      <c r="CJ19" s="77"/>
      <c r="CK19" s="77"/>
      <c r="CL19" s="77"/>
      <c r="CM19" s="77"/>
      <c r="CN19" s="77"/>
      <c r="CO19" s="77"/>
      <c r="CP19" s="77"/>
      <c r="CQ19" s="77"/>
      <c r="CR19" s="77"/>
      <c r="CS19" s="77"/>
      <c r="CT19" s="77"/>
      <c r="CU19" s="77"/>
      <c r="CV19" s="77"/>
      <c r="CW19" s="77"/>
      <c r="CX19" s="77"/>
      <c r="CY19" s="77"/>
      <c r="CZ19" s="77"/>
      <c r="DA19" s="77"/>
      <c r="DB19" s="77"/>
      <c r="DC19" s="77"/>
      <c r="DD19" s="77"/>
      <c r="DE19" s="77"/>
      <c r="DF19" s="77"/>
      <c r="DG19" s="77"/>
      <c r="DH19" s="77"/>
      <c r="DI19" s="77"/>
      <c r="DJ19" s="77"/>
      <c r="DK19" s="77"/>
      <c r="DL19" s="77"/>
      <c r="DM19" s="77"/>
      <c r="DN19" s="77"/>
      <c r="DO19" s="77"/>
      <c r="DP19" s="77"/>
      <c r="DQ19" s="77"/>
      <c r="DR19" s="77"/>
      <c r="DS19" s="77"/>
      <c r="DT19" s="77"/>
      <c r="DU19" s="77"/>
      <c r="DV19" s="77"/>
      <c r="DW19" s="77"/>
      <c r="DX19" s="77"/>
      <c r="DY19" s="77"/>
      <c r="DZ19" s="77"/>
      <c r="EA19" s="77"/>
      <c r="EB19" s="77"/>
      <c r="EC19" s="77"/>
      <c r="ED19" s="77"/>
      <c r="EE19" s="77"/>
      <c r="EF19" s="77"/>
      <c r="EG19" s="77"/>
      <c r="EH19" s="77"/>
      <c r="EI19" s="77"/>
      <c r="EJ19" s="77"/>
    </row>
    <row r="20" spans="1:140" ht="27" customHeight="1" x14ac:dyDescent="0.2">
      <c r="B20" s="74"/>
      <c r="C20" s="75"/>
      <c r="D20" s="48"/>
      <c r="E20" s="48"/>
      <c r="F20" s="48"/>
      <c r="G20" s="48"/>
      <c r="H20" s="48"/>
      <c r="I20" s="48"/>
      <c r="J20" s="48"/>
      <c r="K20" s="48"/>
      <c r="L20" s="48"/>
      <c r="M20" s="48"/>
      <c r="N20" s="48"/>
      <c r="O20" s="48"/>
      <c r="P20" s="48"/>
      <c r="AY20" s="156"/>
      <c r="AZ20" s="156"/>
      <c r="BA20" s="156"/>
      <c r="BB20" s="156"/>
      <c r="BC20" s="156"/>
      <c r="BD20" s="156"/>
      <c r="BE20" s="156"/>
      <c r="BF20" s="156"/>
      <c r="BG20" s="156"/>
      <c r="BH20" s="156"/>
      <c r="BI20" s="77"/>
      <c r="BJ20" s="77"/>
      <c r="BK20" s="77"/>
      <c r="BL20" s="77"/>
      <c r="BM20" s="77"/>
      <c r="BN20" s="77"/>
      <c r="BO20" s="77"/>
      <c r="BP20" s="77"/>
      <c r="BQ20" s="77"/>
      <c r="BR20" s="77"/>
      <c r="BS20" s="77"/>
      <c r="BT20" s="77"/>
      <c r="BU20" s="77"/>
      <c r="BV20" s="77"/>
      <c r="BW20" s="77"/>
      <c r="BX20" s="77"/>
      <c r="BY20" s="77"/>
      <c r="BZ20" s="77"/>
      <c r="CA20" s="77"/>
      <c r="CB20" s="77"/>
      <c r="CC20" s="77"/>
      <c r="CD20" s="77"/>
      <c r="CE20" s="77"/>
      <c r="CF20" s="77"/>
      <c r="CG20" s="77"/>
      <c r="CH20" s="77"/>
      <c r="CI20" s="77"/>
      <c r="CJ20" s="77"/>
      <c r="CK20" s="77"/>
      <c r="CL20" s="77"/>
      <c r="CM20" s="77"/>
      <c r="CN20" s="77"/>
      <c r="CO20" s="77"/>
      <c r="CP20" s="77"/>
      <c r="CQ20" s="77"/>
      <c r="CR20" s="77"/>
      <c r="CS20" s="77"/>
      <c r="CT20" s="77"/>
      <c r="CU20" s="77"/>
      <c r="CV20" s="77"/>
      <c r="CW20" s="77"/>
      <c r="CX20" s="77"/>
      <c r="CY20" s="77"/>
      <c r="CZ20" s="77"/>
      <c r="DA20" s="77"/>
      <c r="DB20" s="77"/>
      <c r="DC20" s="77"/>
      <c r="DD20" s="77"/>
      <c r="DE20" s="77"/>
      <c r="DF20" s="77"/>
      <c r="DG20" s="77"/>
      <c r="DH20" s="77"/>
      <c r="DI20" s="77"/>
      <c r="DJ20" s="77"/>
      <c r="DK20" s="77"/>
      <c r="DL20" s="77"/>
      <c r="DM20" s="77"/>
      <c r="DN20" s="77"/>
      <c r="DO20" s="77"/>
      <c r="DP20" s="77"/>
      <c r="DQ20" s="77"/>
      <c r="DR20" s="77"/>
      <c r="DS20" s="77"/>
      <c r="DT20" s="77"/>
      <c r="DU20" s="77"/>
      <c r="DV20" s="77"/>
      <c r="DW20" s="77"/>
      <c r="DX20" s="77"/>
      <c r="DY20" s="77"/>
      <c r="DZ20" s="77"/>
      <c r="EA20" s="77"/>
      <c r="EB20" s="77"/>
      <c r="EC20" s="77"/>
      <c r="ED20" s="77"/>
      <c r="EE20" s="77"/>
      <c r="EF20" s="77"/>
      <c r="EG20" s="77"/>
      <c r="EH20" s="77"/>
      <c r="EI20" s="77"/>
      <c r="EJ20" s="77"/>
    </row>
    <row r="21" spans="1:140" ht="27" customHeight="1" x14ac:dyDescent="0.25">
      <c r="B21" s="74"/>
      <c r="C21" s="245" t="s">
        <v>353</v>
      </c>
      <c r="D21" s="48"/>
      <c r="E21" s="48"/>
      <c r="F21" s="48"/>
      <c r="G21" s="48"/>
      <c r="H21" s="48"/>
      <c r="I21" s="48"/>
      <c r="J21" s="48"/>
      <c r="K21" s="48"/>
      <c r="L21" s="48"/>
      <c r="M21" s="48"/>
      <c r="N21" s="48"/>
      <c r="O21" s="48"/>
      <c r="P21" s="48"/>
      <c r="AY21" s="156"/>
      <c r="AZ21" s="156"/>
      <c r="BA21" s="156"/>
      <c r="BB21" s="156"/>
      <c r="BC21" s="156"/>
      <c r="BD21" s="156"/>
      <c r="BE21" s="156"/>
      <c r="BF21" s="156"/>
      <c r="BG21" s="156"/>
      <c r="BH21" s="156"/>
      <c r="BI21" s="77"/>
      <c r="BJ21" s="77"/>
      <c r="BK21" s="77"/>
      <c r="BL21" s="77"/>
      <c r="BM21" s="77"/>
      <c r="BN21" s="77"/>
      <c r="BO21" s="77"/>
      <c r="BP21" s="77"/>
      <c r="BQ21" s="77"/>
      <c r="BR21" s="77"/>
      <c r="BS21" s="77"/>
      <c r="BT21" s="77"/>
      <c r="BU21" s="77"/>
      <c r="BV21" s="77"/>
      <c r="BW21" s="77"/>
      <c r="BX21" s="77"/>
      <c r="BY21" s="77"/>
      <c r="BZ21" s="77"/>
      <c r="CA21" s="77"/>
      <c r="CB21" s="77"/>
      <c r="CC21" s="77"/>
      <c r="CD21" s="77"/>
      <c r="CE21" s="77"/>
      <c r="CF21" s="77"/>
      <c r="CG21" s="77"/>
      <c r="CH21" s="77"/>
      <c r="CI21" s="77"/>
      <c r="CJ21" s="77"/>
      <c r="CK21" s="77"/>
      <c r="CL21" s="77"/>
      <c r="CM21" s="77"/>
      <c r="CN21" s="77"/>
      <c r="CO21" s="77"/>
      <c r="CP21" s="77"/>
      <c r="CQ21" s="77"/>
      <c r="CR21" s="77"/>
      <c r="CS21" s="77"/>
      <c r="CT21" s="77"/>
      <c r="CU21" s="77"/>
      <c r="CV21" s="77"/>
      <c r="CW21" s="77"/>
      <c r="CX21" s="77"/>
      <c r="CY21" s="77"/>
      <c r="CZ21" s="77"/>
      <c r="DA21" s="77"/>
      <c r="DB21" s="77"/>
      <c r="DC21" s="77"/>
      <c r="DD21" s="77"/>
      <c r="DE21" s="77"/>
      <c r="DF21" s="77"/>
      <c r="DG21" s="77"/>
      <c r="DH21" s="77"/>
      <c r="DI21" s="77"/>
      <c r="DJ21" s="77"/>
      <c r="DK21" s="77"/>
      <c r="DL21" s="77"/>
      <c r="DM21" s="77"/>
      <c r="DN21" s="77"/>
      <c r="DO21" s="77"/>
      <c r="DP21" s="77"/>
      <c r="DQ21" s="77"/>
      <c r="DR21" s="77"/>
      <c r="DS21" s="77"/>
      <c r="DT21" s="77"/>
      <c r="DU21" s="77"/>
      <c r="DV21" s="77"/>
      <c r="DW21" s="77"/>
      <c r="DX21" s="77"/>
      <c r="DY21" s="77"/>
      <c r="DZ21" s="77"/>
      <c r="EA21" s="77"/>
      <c r="EB21" s="77"/>
      <c r="EC21" s="77"/>
      <c r="ED21" s="77"/>
      <c r="EE21" s="77"/>
      <c r="EF21" s="77"/>
      <c r="EG21" s="77"/>
      <c r="EH21" s="77"/>
      <c r="EI21" s="77"/>
      <c r="EJ21" s="77"/>
    </row>
    <row r="22" spans="1:140" ht="27" customHeight="1" x14ac:dyDescent="0.2">
      <c r="AY22" s="155"/>
      <c r="AZ22" s="155"/>
      <c r="BA22" s="156"/>
      <c r="BB22" s="156"/>
      <c r="BC22" s="156"/>
      <c r="BD22" s="156"/>
      <c r="BE22" s="156"/>
      <c r="BF22" s="156"/>
      <c r="BG22" s="156"/>
      <c r="BH22" s="156"/>
      <c r="BI22" s="77"/>
      <c r="BJ22" s="77"/>
      <c r="BK22" s="77"/>
      <c r="BL22" s="77"/>
      <c r="BM22" s="77"/>
      <c r="BN22" s="77"/>
      <c r="BO22" s="77"/>
      <c r="BP22" s="77"/>
      <c r="BQ22" s="77"/>
      <c r="BR22" s="77"/>
      <c r="BS22" s="77"/>
      <c r="BT22" s="77"/>
      <c r="BU22" s="77"/>
      <c r="BV22" s="77"/>
      <c r="BW22" s="77"/>
      <c r="BX22" s="77"/>
      <c r="BY22" s="77"/>
      <c r="BZ22" s="77"/>
      <c r="CA22" s="77"/>
      <c r="CB22" s="77"/>
      <c r="CC22" s="77"/>
      <c r="CD22" s="77"/>
      <c r="CE22" s="77"/>
      <c r="CF22" s="77"/>
      <c r="CG22" s="77"/>
      <c r="CH22" s="77"/>
      <c r="CI22" s="77"/>
      <c r="CJ22" s="77"/>
      <c r="CK22" s="77"/>
      <c r="CL22" s="77"/>
      <c r="CM22" s="77"/>
      <c r="CN22" s="77"/>
      <c r="CO22" s="77"/>
      <c r="CP22" s="77"/>
      <c r="CQ22" s="77"/>
      <c r="CR22" s="77"/>
      <c r="CS22" s="77"/>
      <c r="CT22" s="77"/>
      <c r="CU22" s="77"/>
      <c r="CV22" s="77"/>
      <c r="CW22" s="77"/>
      <c r="CX22" s="77"/>
      <c r="CY22" s="77"/>
      <c r="CZ22" s="77"/>
      <c r="DA22" s="77"/>
      <c r="DB22" s="77"/>
      <c r="DC22" s="77"/>
      <c r="DD22" s="77"/>
      <c r="DE22" s="77"/>
      <c r="DF22" s="77"/>
      <c r="DG22" s="77"/>
      <c r="DH22" s="77"/>
      <c r="DI22" s="77"/>
      <c r="DJ22" s="77"/>
      <c r="DK22" s="77"/>
      <c r="DL22" s="77"/>
      <c r="DM22" s="77"/>
      <c r="DN22" s="77"/>
      <c r="DO22" s="77"/>
      <c r="DP22" s="77"/>
      <c r="DQ22" s="77"/>
      <c r="DR22" s="77"/>
      <c r="DS22" s="77"/>
      <c r="DT22" s="77"/>
      <c r="DU22" s="77"/>
      <c r="DV22" s="77"/>
      <c r="DW22" s="77"/>
      <c r="DX22" s="77"/>
      <c r="DY22" s="77"/>
      <c r="DZ22" s="77"/>
      <c r="EA22" s="77"/>
      <c r="EB22" s="77"/>
      <c r="EC22" s="77"/>
      <c r="ED22" s="77"/>
      <c r="EE22" s="77"/>
      <c r="EF22" s="77"/>
      <c r="EG22" s="77"/>
      <c r="EH22" s="77"/>
      <c r="EI22" s="77"/>
      <c r="EJ22" s="77"/>
    </row>
    <row r="23" spans="1:140" ht="42" customHeight="1" x14ac:dyDescent="0.2">
      <c r="A23" s="9"/>
      <c r="B23" s="15" t="s">
        <v>261</v>
      </c>
      <c r="C23" s="120"/>
      <c r="D23" s="120"/>
      <c r="E23" s="120"/>
      <c r="F23" s="120"/>
      <c r="G23" s="17"/>
      <c r="H23" s="18"/>
      <c r="I23" s="18"/>
      <c r="J23" s="9"/>
      <c r="K23" s="9"/>
      <c r="L23" s="9"/>
      <c r="M23" s="9"/>
      <c r="N23" s="9"/>
      <c r="O23" s="9"/>
      <c r="P23" s="9"/>
      <c r="Q23" s="11" t="s">
        <v>175</v>
      </c>
      <c r="R23" s="9"/>
      <c r="S23" s="9"/>
      <c r="T23" s="9"/>
      <c r="U23" s="9"/>
      <c r="V23" s="9"/>
      <c r="W23" s="9"/>
      <c r="X23" s="9"/>
      <c r="Y23" s="9"/>
      <c r="Z23" s="9"/>
      <c r="AA23" s="119"/>
      <c r="AB23" s="119"/>
      <c r="AC23" s="119"/>
      <c r="AD23" s="119"/>
      <c r="AE23" s="119"/>
      <c r="AF23" s="119"/>
      <c r="AG23" s="119"/>
      <c r="AH23" s="119"/>
      <c r="AI23" s="119"/>
      <c r="AJ23" s="119"/>
      <c r="AK23" s="119"/>
      <c r="AL23" s="119"/>
      <c r="AM23" s="119"/>
      <c r="AN23" s="119"/>
      <c r="AO23" s="119"/>
      <c r="AP23" s="119"/>
      <c r="AQ23" s="119"/>
      <c r="AR23" s="119"/>
      <c r="AS23" s="119"/>
      <c r="AT23" s="119"/>
      <c r="AU23" s="119"/>
      <c r="AV23" s="119"/>
      <c r="AW23" s="119"/>
      <c r="AX23" s="119"/>
      <c r="AY23" s="155"/>
      <c r="AZ23" s="155"/>
      <c r="BA23" s="156"/>
      <c r="BB23" s="156"/>
      <c r="BC23" s="156"/>
      <c r="BD23" s="156"/>
      <c r="BE23" s="156"/>
      <c r="BF23" s="156"/>
      <c r="BG23" s="156"/>
      <c r="BH23" s="156"/>
      <c r="BI23" s="77"/>
      <c r="BJ23" s="77"/>
      <c r="BK23" s="77"/>
      <c r="BL23" s="77"/>
      <c r="BM23" s="77"/>
      <c r="BN23" s="77"/>
      <c r="BO23" s="77"/>
      <c r="BP23" s="77"/>
      <c r="BQ23" s="77"/>
      <c r="BR23" s="77"/>
      <c r="BS23" s="77"/>
      <c r="BT23" s="77"/>
      <c r="BU23" s="77"/>
      <c r="BV23" s="77"/>
      <c r="BW23" s="77"/>
      <c r="BX23" s="77"/>
      <c r="BY23" s="77"/>
      <c r="BZ23" s="77"/>
      <c r="CA23" s="77"/>
      <c r="CB23" s="77"/>
      <c r="CC23" s="77"/>
      <c r="CD23" s="77"/>
      <c r="CE23" s="77"/>
      <c r="CF23" s="77"/>
      <c r="CG23" s="77"/>
      <c r="CH23" s="77"/>
      <c r="CI23" s="77"/>
      <c r="CJ23" s="77"/>
      <c r="CK23" s="77"/>
      <c r="CL23" s="77"/>
      <c r="CM23" s="77"/>
      <c r="CN23" s="77"/>
      <c r="CO23" s="77"/>
      <c r="CP23" s="77"/>
      <c r="CQ23" s="77"/>
      <c r="CR23" s="77"/>
      <c r="CS23" s="77"/>
      <c r="CT23" s="77"/>
      <c r="CU23" s="77"/>
      <c r="CV23" s="77"/>
      <c r="CW23" s="77"/>
      <c r="CX23" s="77"/>
      <c r="CY23" s="77"/>
      <c r="CZ23" s="77"/>
      <c r="DA23" s="77"/>
      <c r="DB23" s="77"/>
      <c r="DC23" s="77"/>
      <c r="DD23" s="77"/>
      <c r="DE23" s="77"/>
      <c r="DF23" s="77"/>
      <c r="DG23" s="77"/>
      <c r="DH23" s="77"/>
      <c r="DI23" s="77"/>
      <c r="DJ23" s="77"/>
      <c r="DK23" s="77"/>
      <c r="DL23" s="77"/>
      <c r="DM23" s="77"/>
      <c r="DN23" s="77"/>
      <c r="DO23" s="77"/>
      <c r="DP23" s="77"/>
      <c r="DQ23" s="77"/>
      <c r="DR23" s="77"/>
      <c r="DS23" s="77"/>
      <c r="DT23" s="77"/>
      <c r="DU23" s="77"/>
      <c r="DV23" s="77"/>
      <c r="DW23" s="77"/>
      <c r="DX23" s="77"/>
      <c r="DY23" s="77"/>
      <c r="DZ23" s="77"/>
      <c r="EA23" s="77"/>
      <c r="EB23" s="77"/>
      <c r="EC23" s="77"/>
      <c r="ED23" s="77"/>
      <c r="EE23" s="77"/>
      <c r="EF23" s="77"/>
      <c r="EG23" s="77"/>
      <c r="EH23" s="77"/>
      <c r="EI23" s="77"/>
      <c r="EJ23" s="77"/>
    </row>
    <row r="24" spans="1:140" ht="27" customHeight="1" x14ac:dyDescent="0.2">
      <c r="AY24" s="155"/>
      <c r="AZ24" s="155"/>
      <c r="BA24" s="156"/>
      <c r="BB24" s="156"/>
      <c r="BC24" s="156"/>
      <c r="BD24" s="156"/>
      <c r="BE24" s="156"/>
      <c r="BF24" s="156"/>
      <c r="BG24" s="156"/>
      <c r="BH24" s="156"/>
      <c r="BI24" s="77"/>
      <c r="BJ24" s="77"/>
      <c r="BK24" s="77"/>
      <c r="BL24" s="77"/>
      <c r="BM24" s="77"/>
      <c r="BN24" s="77"/>
      <c r="BO24" s="77"/>
      <c r="BP24" s="77"/>
      <c r="BQ24" s="77"/>
      <c r="BR24" s="77"/>
      <c r="BS24" s="77"/>
      <c r="BT24" s="77"/>
      <c r="BU24" s="77"/>
      <c r="BV24" s="77"/>
      <c r="BW24" s="77"/>
      <c r="BX24" s="77"/>
      <c r="BY24" s="77"/>
      <c r="BZ24" s="77"/>
      <c r="CA24" s="77"/>
      <c r="CB24" s="77"/>
      <c r="CC24" s="77"/>
      <c r="CD24" s="77"/>
      <c r="CE24" s="77"/>
      <c r="CF24" s="77"/>
      <c r="CG24" s="77"/>
      <c r="CH24" s="77"/>
      <c r="CI24" s="77"/>
      <c r="CJ24" s="77"/>
      <c r="CK24" s="77"/>
      <c r="CL24" s="77"/>
      <c r="CM24" s="77"/>
      <c r="CN24" s="77"/>
      <c r="CO24" s="77"/>
      <c r="CP24" s="77"/>
      <c r="CQ24" s="77"/>
      <c r="CR24" s="77"/>
      <c r="CS24" s="77"/>
      <c r="CT24" s="77"/>
      <c r="CU24" s="77"/>
      <c r="CV24" s="77"/>
      <c r="CW24" s="77"/>
      <c r="CX24" s="77"/>
      <c r="CY24" s="77"/>
      <c r="CZ24" s="77"/>
      <c r="DA24" s="77"/>
      <c r="DB24" s="77"/>
      <c r="DC24" s="77"/>
      <c r="DD24" s="77"/>
      <c r="DE24" s="77"/>
      <c r="DF24" s="77"/>
      <c r="DG24" s="77"/>
      <c r="DH24" s="77"/>
      <c r="DI24" s="77"/>
      <c r="DJ24" s="77"/>
      <c r="DK24" s="77"/>
      <c r="DL24" s="77"/>
      <c r="DM24" s="77"/>
      <c r="DN24" s="77"/>
      <c r="DO24" s="77"/>
      <c r="DP24" s="77"/>
      <c r="DQ24" s="77"/>
      <c r="DR24" s="77"/>
      <c r="DS24" s="77"/>
      <c r="DT24" s="77"/>
      <c r="DU24" s="77"/>
      <c r="DV24" s="77"/>
      <c r="DW24" s="77"/>
      <c r="DX24" s="77"/>
      <c r="DY24" s="77"/>
      <c r="DZ24" s="77"/>
      <c r="EA24" s="77"/>
      <c r="EB24" s="77"/>
      <c r="EC24" s="77"/>
      <c r="ED24" s="77"/>
      <c r="EE24" s="77"/>
      <c r="EF24" s="77"/>
      <c r="EG24" s="77"/>
      <c r="EH24" s="77"/>
      <c r="EI24" s="77"/>
      <c r="EJ24" s="77"/>
    </row>
    <row r="25" spans="1:140" ht="27" customHeight="1" x14ac:dyDescent="0.2">
      <c r="C25" s="78" t="s">
        <v>260</v>
      </c>
      <c r="AY25" s="155"/>
      <c r="AZ25" s="155"/>
      <c r="BA25" s="156"/>
      <c r="BB25" s="156"/>
      <c r="BC25" s="156"/>
      <c r="BD25" s="156"/>
      <c r="BE25" s="156"/>
      <c r="BF25" s="156"/>
      <c r="BG25" s="156"/>
      <c r="BH25" s="156"/>
      <c r="BI25" s="77"/>
      <c r="BJ25" s="77"/>
      <c r="BK25" s="77"/>
      <c r="BL25" s="77"/>
      <c r="BM25" s="77"/>
      <c r="BN25" s="77"/>
      <c r="BO25" s="77"/>
      <c r="BP25" s="77"/>
      <c r="BQ25" s="77"/>
      <c r="BR25" s="77"/>
      <c r="BS25" s="77"/>
      <c r="BT25" s="77"/>
      <c r="BU25" s="77"/>
      <c r="BV25" s="77"/>
      <c r="BW25" s="77"/>
      <c r="BX25" s="77"/>
      <c r="BY25" s="77"/>
      <c r="BZ25" s="77"/>
      <c r="CA25" s="77"/>
      <c r="CB25" s="77"/>
      <c r="CC25" s="77"/>
      <c r="CD25" s="77"/>
      <c r="CE25" s="77"/>
      <c r="CF25" s="77"/>
      <c r="CG25" s="77"/>
      <c r="CH25" s="77"/>
      <c r="CI25" s="77"/>
      <c r="CJ25" s="77"/>
      <c r="CK25" s="77"/>
      <c r="CL25" s="77"/>
      <c r="CM25" s="77"/>
      <c r="CN25" s="77"/>
      <c r="CO25" s="77"/>
      <c r="CP25" s="77"/>
      <c r="CQ25" s="77"/>
      <c r="CR25" s="77"/>
      <c r="CS25" s="77"/>
      <c r="CT25" s="77"/>
      <c r="CU25" s="77"/>
      <c r="CV25" s="77"/>
      <c r="CW25" s="77"/>
      <c r="CX25" s="77"/>
      <c r="CY25" s="77"/>
      <c r="CZ25" s="77"/>
      <c r="DA25" s="77"/>
      <c r="DB25" s="77"/>
      <c r="DC25" s="77"/>
      <c r="DD25" s="77"/>
      <c r="DE25" s="77"/>
      <c r="DF25" s="77"/>
      <c r="DG25" s="77"/>
      <c r="DH25" s="77"/>
      <c r="DI25" s="77"/>
      <c r="DJ25" s="77"/>
      <c r="DK25" s="77"/>
      <c r="DL25" s="77"/>
      <c r="DM25" s="77"/>
      <c r="DN25" s="77"/>
      <c r="DO25" s="77"/>
      <c r="DP25" s="77"/>
      <c r="DQ25" s="77"/>
      <c r="DR25" s="77"/>
      <c r="DS25" s="77"/>
      <c r="DT25" s="77"/>
      <c r="DU25" s="77"/>
      <c r="DV25" s="77"/>
      <c r="DW25" s="77"/>
      <c r="DX25" s="77"/>
      <c r="DY25" s="77"/>
      <c r="DZ25" s="77"/>
      <c r="EA25" s="77"/>
      <c r="EB25" s="77"/>
      <c r="EC25" s="77"/>
      <c r="ED25" s="77"/>
      <c r="EE25" s="77"/>
      <c r="EF25" s="77"/>
      <c r="EG25" s="77"/>
      <c r="EH25" s="77"/>
      <c r="EI25" s="77"/>
      <c r="EJ25" s="77"/>
    </row>
    <row r="26" spans="1:140" ht="27" customHeight="1" x14ac:dyDescent="0.2">
      <c r="D26" s="78"/>
      <c r="AY26" s="155"/>
      <c r="AZ26" s="155"/>
      <c r="BA26" s="156"/>
      <c r="BB26" s="156"/>
      <c r="BC26" s="156"/>
      <c r="BD26" s="156"/>
      <c r="BE26" s="156"/>
      <c r="BF26" s="156"/>
      <c r="BG26" s="156"/>
      <c r="BH26" s="156"/>
      <c r="BI26" s="77"/>
      <c r="BJ26" s="77"/>
      <c r="BK26" s="77"/>
      <c r="BL26" s="77"/>
      <c r="BM26" s="77"/>
      <c r="BN26" s="77"/>
      <c r="BO26" s="77"/>
      <c r="BP26" s="77"/>
      <c r="BQ26" s="77"/>
      <c r="BR26" s="77"/>
      <c r="BS26" s="77"/>
      <c r="BT26" s="77"/>
      <c r="BU26" s="77"/>
      <c r="BV26" s="77"/>
      <c r="BW26" s="77"/>
      <c r="BX26" s="77"/>
      <c r="BY26" s="77"/>
      <c r="BZ26" s="77"/>
      <c r="CA26" s="77"/>
      <c r="CB26" s="77"/>
      <c r="CC26" s="77"/>
      <c r="CD26" s="77"/>
      <c r="CE26" s="77"/>
      <c r="CF26" s="77"/>
      <c r="CG26" s="77"/>
      <c r="CH26" s="77"/>
      <c r="CI26" s="77"/>
      <c r="CJ26" s="77"/>
      <c r="CK26" s="77"/>
      <c r="CL26" s="77"/>
      <c r="CM26" s="77"/>
      <c r="CN26" s="77"/>
      <c r="CO26" s="77"/>
      <c r="CP26" s="77"/>
      <c r="CQ26" s="77"/>
      <c r="CR26" s="77"/>
      <c r="CS26" s="77"/>
      <c r="CT26" s="77"/>
      <c r="CU26" s="77"/>
      <c r="CV26" s="77"/>
      <c r="CW26" s="77"/>
      <c r="CX26" s="77"/>
      <c r="CY26" s="77"/>
      <c r="CZ26" s="77"/>
      <c r="DA26" s="77"/>
      <c r="DB26" s="77"/>
      <c r="DC26" s="77"/>
      <c r="DD26" s="77"/>
      <c r="DE26" s="77"/>
      <c r="DF26" s="77"/>
      <c r="DG26" s="77"/>
      <c r="DH26" s="77"/>
      <c r="DI26" s="77"/>
      <c r="DJ26" s="77"/>
      <c r="DK26" s="77"/>
      <c r="DL26" s="77"/>
      <c r="DM26" s="77"/>
      <c r="DN26" s="77"/>
      <c r="DO26" s="77"/>
      <c r="DP26" s="77"/>
      <c r="DQ26" s="77"/>
      <c r="DR26" s="77"/>
      <c r="DS26" s="77"/>
      <c r="DT26" s="77"/>
      <c r="DU26" s="77"/>
      <c r="DV26" s="77"/>
      <c r="DW26" s="77"/>
      <c r="DX26" s="77"/>
      <c r="DY26" s="77"/>
      <c r="DZ26" s="77"/>
      <c r="EA26" s="77"/>
      <c r="EB26" s="77"/>
      <c r="EC26" s="77"/>
      <c r="ED26" s="77"/>
      <c r="EE26" s="77"/>
      <c r="EF26" s="77"/>
      <c r="EG26" s="77"/>
      <c r="EH26" s="77"/>
      <c r="EI26" s="77"/>
      <c r="EJ26" s="77"/>
    </row>
    <row r="27" spans="1:140" ht="27" customHeight="1" x14ac:dyDescent="0.3">
      <c r="B27" s="216">
        <v>7</v>
      </c>
      <c r="C27" s="215" t="s">
        <v>259</v>
      </c>
      <c r="D27" s="214">
        <v>10</v>
      </c>
      <c r="E27" s="245" t="s">
        <v>321</v>
      </c>
      <c r="AD27" s="155"/>
      <c r="AE27" s="155"/>
      <c r="AF27" s="156"/>
      <c r="AG27" s="156"/>
      <c r="AH27" s="156"/>
      <c r="AI27" s="156"/>
      <c r="AJ27" s="156"/>
      <c r="AK27" s="156"/>
      <c r="AL27" s="156"/>
      <c r="AM27" s="156"/>
      <c r="AN27" s="77"/>
      <c r="BJ27" s="77"/>
      <c r="BK27" s="77"/>
      <c r="BL27" s="77"/>
      <c r="BM27" s="77"/>
      <c r="BN27" s="77"/>
      <c r="BO27" s="77"/>
      <c r="BP27" s="77"/>
      <c r="BQ27" s="77"/>
      <c r="BR27" s="77"/>
      <c r="BS27" s="77"/>
      <c r="BT27" s="77"/>
      <c r="BU27" s="77"/>
      <c r="BV27" s="77"/>
      <c r="BW27" s="77"/>
      <c r="BX27" s="77"/>
      <c r="BY27" s="77"/>
      <c r="BZ27" s="77"/>
      <c r="CA27" s="77"/>
      <c r="CB27" s="77"/>
      <c r="CC27" s="77"/>
      <c r="CD27" s="77"/>
      <c r="CE27" s="77"/>
      <c r="CF27" s="77"/>
      <c r="CG27" s="77"/>
      <c r="CH27" s="77"/>
      <c r="CI27" s="77"/>
      <c r="CJ27" s="77"/>
      <c r="CK27" s="77"/>
      <c r="CL27" s="77"/>
      <c r="CM27" s="77"/>
      <c r="CN27" s="77"/>
      <c r="CO27" s="77"/>
      <c r="CP27" s="77"/>
      <c r="CQ27" s="77"/>
      <c r="CR27" s="77"/>
      <c r="CS27" s="77"/>
      <c r="CT27" s="77"/>
      <c r="CU27" s="77"/>
      <c r="CV27" s="77"/>
      <c r="CW27" s="77"/>
      <c r="CX27" s="77"/>
      <c r="CY27" s="77"/>
      <c r="CZ27" s="77"/>
      <c r="DA27" s="77"/>
      <c r="DB27" s="77"/>
      <c r="DC27" s="77"/>
      <c r="DD27" s="77"/>
      <c r="DE27" s="77"/>
      <c r="DF27" s="77"/>
      <c r="DG27" s="77"/>
      <c r="DH27" s="77"/>
      <c r="DI27" s="77"/>
      <c r="DJ27" s="77"/>
      <c r="DK27" s="77"/>
      <c r="DL27" s="77"/>
      <c r="DM27" s="77"/>
      <c r="DN27" s="77"/>
      <c r="DO27" s="77"/>
      <c r="DP27" s="77"/>
      <c r="DQ27" s="77"/>
      <c r="DR27" s="77"/>
      <c r="DS27" s="77"/>
      <c r="DT27" s="77"/>
      <c r="DU27" s="77"/>
      <c r="DV27" s="77"/>
      <c r="DW27" s="77"/>
      <c r="DX27" s="77"/>
      <c r="DY27" s="77"/>
      <c r="DZ27" s="77"/>
      <c r="EA27" s="77"/>
      <c r="EB27" s="77"/>
      <c r="EC27" s="77"/>
      <c r="ED27" s="77"/>
      <c r="EE27" s="77"/>
      <c r="EF27" s="77"/>
      <c r="EG27" s="77"/>
      <c r="EH27" s="77"/>
      <c r="EI27" s="77"/>
      <c r="EJ27" s="77"/>
    </row>
    <row r="28" spans="1:140" ht="27" customHeight="1" x14ac:dyDescent="0.3">
      <c r="B28" s="216">
        <v>8</v>
      </c>
      <c r="C28" s="215" t="s">
        <v>258</v>
      </c>
      <c r="D28" s="214">
        <v>100</v>
      </c>
      <c r="E28" s="245" t="s">
        <v>321</v>
      </c>
      <c r="AD28" s="155"/>
      <c r="AE28" s="155"/>
      <c r="AF28" s="155"/>
      <c r="AG28" s="155"/>
      <c r="AH28" s="156"/>
      <c r="AI28" s="156"/>
      <c r="AJ28" s="156"/>
      <c r="AK28" s="156"/>
      <c r="AL28" s="156"/>
      <c r="AM28" s="156"/>
      <c r="AN28" s="77"/>
      <c r="BJ28" s="77"/>
      <c r="BK28" s="77"/>
      <c r="BL28" s="77"/>
      <c r="BM28" s="77"/>
      <c r="BN28" s="77"/>
      <c r="BO28" s="77"/>
      <c r="BP28" s="77"/>
      <c r="BQ28" s="77"/>
      <c r="BR28" s="77"/>
      <c r="BS28" s="77"/>
      <c r="BT28" s="77"/>
      <c r="BU28" s="77"/>
      <c r="BV28" s="77"/>
      <c r="BW28" s="77"/>
      <c r="BX28" s="77"/>
      <c r="BY28" s="77"/>
      <c r="BZ28" s="77"/>
      <c r="CA28" s="77"/>
      <c r="CB28" s="77"/>
      <c r="CC28" s="77"/>
      <c r="CD28" s="77"/>
      <c r="CE28" s="77"/>
      <c r="CF28" s="77"/>
      <c r="CG28" s="77"/>
      <c r="CH28" s="77"/>
      <c r="CI28" s="77"/>
      <c r="CJ28" s="77"/>
      <c r="CK28" s="77"/>
      <c r="CL28" s="77"/>
      <c r="CM28" s="77"/>
      <c r="CN28" s="77"/>
      <c r="CO28" s="77"/>
      <c r="CP28" s="77"/>
      <c r="CQ28" s="77"/>
      <c r="CR28" s="77"/>
      <c r="CS28" s="77"/>
      <c r="CT28" s="77"/>
      <c r="CU28" s="77"/>
      <c r="CV28" s="77"/>
      <c r="CW28" s="77"/>
      <c r="CX28" s="77"/>
      <c r="CY28" s="77"/>
      <c r="CZ28" s="77"/>
      <c r="DA28" s="77"/>
      <c r="DB28" s="77"/>
      <c r="DC28" s="77"/>
      <c r="DD28" s="77"/>
      <c r="DE28" s="77"/>
      <c r="DF28" s="77"/>
      <c r="DG28" s="77"/>
      <c r="DH28" s="77"/>
      <c r="DI28" s="77"/>
      <c r="DJ28" s="77"/>
      <c r="DK28" s="77"/>
      <c r="DL28" s="77"/>
      <c r="DM28" s="77"/>
      <c r="DN28" s="77"/>
      <c r="DO28" s="77"/>
      <c r="DP28" s="77"/>
      <c r="DQ28" s="77"/>
      <c r="DR28" s="77"/>
      <c r="DS28" s="77"/>
      <c r="DT28" s="77"/>
      <c r="DU28" s="77"/>
      <c r="DV28" s="77"/>
      <c r="DW28" s="77"/>
      <c r="DX28" s="77"/>
      <c r="DY28" s="77"/>
      <c r="DZ28" s="77"/>
      <c r="EA28" s="77"/>
      <c r="EB28" s="77"/>
      <c r="EC28" s="77"/>
      <c r="ED28" s="77"/>
      <c r="EE28" s="77"/>
      <c r="EF28" s="77"/>
      <c r="EG28" s="77"/>
      <c r="EH28" s="77"/>
      <c r="EI28" s="77"/>
      <c r="EJ28" s="77"/>
    </row>
    <row r="29" spans="1:140" ht="27" customHeight="1" x14ac:dyDescent="0.3">
      <c r="B29" s="216">
        <v>9</v>
      </c>
      <c r="C29" s="215" t="s">
        <v>257</v>
      </c>
      <c r="D29" s="217">
        <v>2.85</v>
      </c>
      <c r="E29" s="245" t="s">
        <v>321</v>
      </c>
      <c r="AD29" s="155"/>
      <c r="AE29" s="155"/>
      <c r="AF29" s="155"/>
      <c r="AG29" s="155"/>
      <c r="AH29" s="156"/>
      <c r="AI29" s="156"/>
      <c r="AJ29" s="156"/>
      <c r="AK29" s="156"/>
      <c r="AL29" s="156"/>
      <c r="AM29" s="156"/>
      <c r="AN29" s="77"/>
      <c r="BJ29" s="77"/>
      <c r="BK29" s="77"/>
      <c r="BL29" s="77"/>
      <c r="BM29" s="77"/>
      <c r="BN29" s="77"/>
      <c r="BO29" s="77"/>
      <c r="BP29" s="77"/>
      <c r="BQ29" s="77"/>
      <c r="BR29" s="77"/>
      <c r="BS29" s="77"/>
      <c r="BT29" s="77"/>
      <c r="BU29" s="77"/>
      <c r="BV29" s="77"/>
      <c r="BW29" s="77"/>
      <c r="BX29" s="77"/>
      <c r="BY29" s="77"/>
      <c r="BZ29" s="77"/>
      <c r="CA29" s="77"/>
      <c r="CB29" s="77"/>
      <c r="CC29" s="77"/>
      <c r="CD29" s="77"/>
      <c r="CE29" s="77"/>
      <c r="CF29" s="77"/>
      <c r="CG29" s="77"/>
      <c r="CH29" s="77"/>
      <c r="CI29" s="77"/>
      <c r="CJ29" s="77"/>
      <c r="CK29" s="77"/>
      <c r="CL29" s="77"/>
      <c r="CM29" s="77"/>
      <c r="CN29" s="77"/>
      <c r="CO29" s="77"/>
      <c r="CP29" s="77"/>
      <c r="CQ29" s="77"/>
      <c r="CR29" s="77"/>
      <c r="CS29" s="77"/>
      <c r="CT29" s="77"/>
      <c r="CU29" s="77"/>
      <c r="CV29" s="77"/>
      <c r="CW29" s="77"/>
      <c r="CX29" s="77"/>
      <c r="CY29" s="77"/>
      <c r="CZ29" s="77"/>
      <c r="DA29" s="77"/>
      <c r="DB29" s="77"/>
      <c r="DC29" s="77"/>
      <c r="DD29" s="77"/>
      <c r="DE29" s="77"/>
      <c r="DF29" s="77"/>
      <c r="DG29" s="77"/>
      <c r="DH29" s="77"/>
      <c r="DI29" s="77"/>
      <c r="DJ29" s="77"/>
      <c r="DK29" s="77"/>
      <c r="DL29" s="77"/>
      <c r="DM29" s="77"/>
      <c r="DN29" s="77"/>
      <c r="DO29" s="77"/>
      <c r="DP29" s="77"/>
      <c r="DQ29" s="77"/>
      <c r="DR29" s="77"/>
      <c r="DS29" s="77"/>
      <c r="DT29" s="77"/>
      <c r="DU29" s="77"/>
      <c r="DV29" s="77"/>
      <c r="DW29" s="77"/>
      <c r="DX29" s="77"/>
      <c r="DY29" s="77"/>
      <c r="DZ29" s="77"/>
      <c r="EA29" s="77"/>
      <c r="EB29" s="77"/>
      <c r="EC29" s="77"/>
      <c r="ED29" s="77"/>
      <c r="EE29" s="77"/>
      <c r="EF29" s="77"/>
      <c r="EG29" s="77"/>
      <c r="EH29" s="77"/>
      <c r="EI29" s="77"/>
      <c r="EJ29" s="77"/>
    </row>
    <row r="30" spans="1:140" ht="27" customHeight="1" x14ac:dyDescent="0.3">
      <c r="B30" s="216">
        <v>10</v>
      </c>
      <c r="C30" s="215" t="s">
        <v>256</v>
      </c>
      <c r="D30" s="214">
        <v>20</v>
      </c>
      <c r="E30" s="245" t="s">
        <v>321</v>
      </c>
      <c r="AY30" s="155"/>
      <c r="AZ30" s="155"/>
      <c r="BA30" s="156"/>
      <c r="BB30" s="156"/>
      <c r="BC30" s="156"/>
      <c r="BD30" s="156"/>
      <c r="BE30" s="156"/>
      <c r="BF30" s="156"/>
      <c r="BG30" s="156"/>
      <c r="BH30" s="156"/>
      <c r="BI30" s="77"/>
      <c r="BJ30" s="77"/>
      <c r="BK30" s="77"/>
      <c r="BL30" s="77"/>
      <c r="BM30" s="77"/>
      <c r="BN30" s="77"/>
      <c r="BO30" s="77"/>
      <c r="BP30" s="77"/>
      <c r="BQ30" s="77"/>
      <c r="BR30" s="77"/>
      <c r="BS30" s="77"/>
      <c r="BT30" s="77"/>
      <c r="BU30" s="77"/>
      <c r="BV30" s="77"/>
      <c r="BW30" s="77"/>
      <c r="BX30" s="77"/>
      <c r="BY30" s="77"/>
      <c r="BZ30" s="77"/>
      <c r="CA30" s="77"/>
      <c r="CB30" s="77"/>
      <c r="CC30" s="77"/>
      <c r="CD30" s="77"/>
      <c r="CE30" s="77"/>
      <c r="CF30" s="77"/>
      <c r="CG30" s="77"/>
      <c r="CH30" s="77"/>
      <c r="CI30" s="77"/>
      <c r="CJ30" s="77"/>
      <c r="CK30" s="77"/>
      <c r="CL30" s="77"/>
      <c r="CM30" s="77"/>
      <c r="CN30" s="77"/>
      <c r="CO30" s="77"/>
      <c r="CP30" s="77"/>
      <c r="CQ30" s="77"/>
      <c r="CR30" s="77"/>
      <c r="CS30" s="77"/>
      <c r="CT30" s="77"/>
      <c r="CU30" s="77"/>
      <c r="CV30" s="77"/>
      <c r="CW30" s="77"/>
      <c r="CX30" s="77"/>
      <c r="CY30" s="77"/>
      <c r="CZ30" s="77"/>
      <c r="DA30" s="77"/>
      <c r="DB30" s="77"/>
      <c r="DC30" s="77"/>
      <c r="DD30" s="77"/>
      <c r="DE30" s="77"/>
      <c r="DF30" s="77"/>
      <c r="DG30" s="77"/>
      <c r="DH30" s="77"/>
      <c r="DI30" s="77"/>
      <c r="DJ30" s="77"/>
      <c r="DK30" s="77"/>
      <c r="DL30" s="77"/>
      <c r="DM30" s="77"/>
      <c r="DN30" s="77"/>
      <c r="DO30" s="77"/>
      <c r="DP30" s="77"/>
      <c r="DQ30" s="77"/>
      <c r="DR30" s="77"/>
      <c r="DS30" s="77"/>
      <c r="DT30" s="77"/>
      <c r="DU30" s="77"/>
      <c r="DV30" s="77"/>
      <c r="DW30" s="77"/>
      <c r="DX30" s="77"/>
      <c r="DY30" s="77"/>
      <c r="DZ30" s="77"/>
      <c r="EA30" s="77"/>
      <c r="EB30" s="77"/>
      <c r="EC30" s="77"/>
      <c r="ED30" s="77"/>
      <c r="EE30" s="77"/>
      <c r="EF30" s="77"/>
      <c r="EG30" s="77"/>
      <c r="EH30" s="77"/>
      <c r="EI30" s="77"/>
      <c r="EJ30" s="77"/>
    </row>
    <row r="31" spans="1:140" ht="27" customHeight="1" x14ac:dyDescent="0.3">
      <c r="B31" s="216">
        <v>11</v>
      </c>
      <c r="C31" s="215" t="s">
        <v>255</v>
      </c>
      <c r="D31" s="214">
        <v>6</v>
      </c>
      <c r="E31" s="245" t="s">
        <v>321</v>
      </c>
      <c r="AY31" s="156"/>
      <c r="AZ31" s="156"/>
      <c r="BA31" s="156"/>
      <c r="BB31" s="156"/>
      <c r="BC31" s="156"/>
      <c r="BD31" s="156"/>
      <c r="BE31" s="156"/>
      <c r="BF31" s="156"/>
      <c r="BG31" s="156"/>
      <c r="BH31" s="156"/>
      <c r="BI31" s="77"/>
      <c r="BJ31" s="77"/>
      <c r="BK31" s="77"/>
      <c r="BL31" s="77"/>
      <c r="BM31" s="77"/>
      <c r="BN31" s="77"/>
      <c r="BO31" s="77"/>
      <c r="BP31" s="77"/>
      <c r="BQ31" s="77"/>
      <c r="BR31" s="77"/>
      <c r="BS31" s="77"/>
      <c r="BT31" s="77"/>
      <c r="BU31" s="77"/>
      <c r="BV31" s="77"/>
      <c r="BW31" s="77"/>
      <c r="BX31" s="77"/>
      <c r="BY31" s="77"/>
      <c r="BZ31" s="77"/>
      <c r="CA31" s="77"/>
      <c r="CB31" s="77"/>
      <c r="CC31" s="77"/>
      <c r="CD31" s="77"/>
      <c r="CE31" s="77"/>
      <c r="CF31" s="77"/>
      <c r="CG31" s="77"/>
      <c r="CH31" s="77"/>
      <c r="CI31" s="77"/>
      <c r="CJ31" s="77"/>
      <c r="CK31" s="77"/>
      <c r="CL31" s="77"/>
      <c r="CM31" s="77"/>
      <c r="CN31" s="77"/>
      <c r="CO31" s="77"/>
      <c r="CP31" s="77"/>
      <c r="CQ31" s="77"/>
      <c r="CR31" s="77"/>
      <c r="CS31" s="77"/>
      <c r="CT31" s="77"/>
      <c r="CU31" s="77"/>
      <c r="CV31" s="77"/>
      <c r="CW31" s="77"/>
      <c r="CX31" s="77"/>
      <c r="CY31" s="77"/>
      <c r="CZ31" s="77"/>
      <c r="DA31" s="77"/>
      <c r="DB31" s="77"/>
      <c r="DC31" s="77"/>
      <c r="DD31" s="77"/>
      <c r="DE31" s="77"/>
      <c r="DF31" s="77"/>
      <c r="DG31" s="77"/>
      <c r="DH31" s="77"/>
      <c r="DI31" s="77"/>
      <c r="DJ31" s="77"/>
      <c r="DK31" s="77"/>
      <c r="DL31" s="77"/>
      <c r="DM31" s="77"/>
      <c r="DN31" s="77"/>
      <c r="DO31" s="77"/>
      <c r="DP31" s="77"/>
      <c r="DQ31" s="77"/>
      <c r="DR31" s="77"/>
      <c r="DS31" s="77"/>
      <c r="DT31" s="77"/>
      <c r="DU31" s="77"/>
      <c r="DV31" s="77"/>
      <c r="DW31" s="77"/>
      <c r="DX31" s="77"/>
      <c r="DY31" s="77"/>
      <c r="DZ31" s="77"/>
      <c r="EA31" s="77"/>
      <c r="EB31" s="77"/>
      <c r="EC31" s="77"/>
      <c r="ED31" s="77"/>
      <c r="EE31" s="77"/>
      <c r="EF31" s="77"/>
      <c r="EG31" s="77"/>
      <c r="EH31" s="77"/>
      <c r="EI31" s="77"/>
      <c r="EJ31" s="77"/>
    </row>
    <row r="32" spans="1:140" ht="27" customHeight="1" x14ac:dyDescent="0.2">
      <c r="A32" s="12"/>
      <c r="B32" s="155"/>
      <c r="C32" s="155"/>
      <c r="D32" s="155"/>
      <c r="E32" s="155"/>
      <c r="F32" s="155"/>
      <c r="G32" s="12"/>
      <c r="H32" s="12"/>
      <c r="I32" s="12"/>
      <c r="J32" s="12"/>
      <c r="K32" s="12"/>
      <c r="L32" s="12"/>
      <c r="M32" s="12"/>
      <c r="N32" s="12"/>
      <c r="O32" s="12"/>
      <c r="P32" s="12"/>
      <c r="Q32" s="12"/>
      <c r="R32" s="12"/>
      <c r="S32" s="12"/>
      <c r="T32" s="12"/>
      <c r="U32" s="12"/>
      <c r="V32" s="12"/>
      <c r="W32" s="12"/>
      <c r="X32" s="12"/>
      <c r="Y32" s="12"/>
      <c r="Z32" s="12"/>
      <c r="AA32" s="155"/>
      <c r="AB32" s="181"/>
      <c r="AC32" s="181"/>
      <c r="AD32" s="181"/>
      <c r="AE32" s="181"/>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77"/>
      <c r="BJ32" s="77"/>
      <c r="BK32" s="77"/>
      <c r="BL32" s="77"/>
      <c r="BM32" s="77"/>
      <c r="BN32" s="77"/>
      <c r="BO32" s="77"/>
      <c r="BP32" s="77"/>
      <c r="BQ32" s="77"/>
      <c r="BR32" s="77"/>
      <c r="BS32" s="77"/>
      <c r="BT32" s="77"/>
      <c r="BU32" s="77"/>
      <c r="BV32" s="77"/>
      <c r="BW32" s="77"/>
      <c r="BX32" s="77"/>
      <c r="BY32" s="77"/>
      <c r="BZ32" s="77"/>
      <c r="CA32" s="77"/>
      <c r="CB32" s="77"/>
      <c r="CC32" s="77"/>
      <c r="CD32" s="77"/>
      <c r="CE32" s="77"/>
      <c r="CF32" s="77"/>
      <c r="CG32" s="77"/>
      <c r="CH32" s="77"/>
      <c r="CI32" s="77"/>
      <c r="CJ32" s="77"/>
      <c r="CK32" s="77"/>
      <c r="CL32" s="77"/>
      <c r="CM32" s="77"/>
      <c r="CN32" s="77"/>
      <c r="CO32" s="77"/>
      <c r="CP32" s="77"/>
      <c r="CQ32" s="77"/>
      <c r="CR32" s="77"/>
      <c r="CS32" s="77"/>
      <c r="CT32" s="77"/>
      <c r="CU32" s="77"/>
      <c r="CV32" s="77"/>
      <c r="CW32" s="77"/>
      <c r="CX32" s="77"/>
      <c r="CY32" s="77"/>
      <c r="CZ32" s="77"/>
      <c r="DA32" s="77"/>
      <c r="DB32" s="77"/>
      <c r="DC32" s="77"/>
      <c r="DD32" s="77"/>
      <c r="DE32" s="77"/>
      <c r="DF32" s="77"/>
      <c r="DG32" s="77"/>
      <c r="DH32" s="77"/>
      <c r="DI32" s="77"/>
      <c r="DJ32" s="77"/>
      <c r="DK32" s="77"/>
      <c r="DL32" s="77"/>
      <c r="DM32" s="77"/>
      <c r="DN32" s="77"/>
      <c r="DO32" s="77"/>
      <c r="DP32" s="77"/>
      <c r="DQ32" s="77"/>
      <c r="DR32" s="77"/>
      <c r="DS32" s="77"/>
      <c r="DT32" s="77"/>
      <c r="DU32" s="77"/>
      <c r="DV32" s="77"/>
      <c r="DW32" s="77"/>
      <c r="DX32" s="77"/>
      <c r="DY32" s="77"/>
      <c r="DZ32" s="77"/>
      <c r="EA32" s="77"/>
      <c r="EB32" s="77"/>
      <c r="EC32" s="77"/>
      <c r="ED32" s="77"/>
      <c r="EE32" s="77"/>
      <c r="EF32" s="77"/>
      <c r="EG32" s="77"/>
      <c r="EH32" s="77"/>
      <c r="EI32" s="77"/>
      <c r="EJ32" s="77"/>
    </row>
    <row r="33" spans="1:140" ht="27" customHeight="1" x14ac:dyDescent="0.2">
      <c r="A33" s="155"/>
      <c r="B33" s="28"/>
      <c r="C33" s="78" t="s">
        <v>254</v>
      </c>
      <c r="E33" s="28"/>
      <c r="H33" s="12"/>
      <c r="I33" s="12"/>
      <c r="J33" s="12"/>
      <c r="K33" s="12"/>
      <c r="L33" s="155"/>
      <c r="M33" s="155"/>
      <c r="N33" s="155"/>
      <c r="O33" s="155"/>
      <c r="P33" s="155"/>
      <c r="Q33" s="155"/>
      <c r="R33" s="155"/>
      <c r="S33" s="155"/>
      <c r="T33" s="155"/>
      <c r="U33" s="155"/>
      <c r="V33" s="155"/>
      <c r="W33" s="155"/>
      <c r="X33" s="155"/>
      <c r="Y33" s="155"/>
      <c r="Z33" s="155"/>
      <c r="AA33" s="155"/>
      <c r="AB33" s="181"/>
      <c r="AC33" s="181"/>
      <c r="AD33" s="181"/>
      <c r="AE33" s="181"/>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c r="BH33" s="156"/>
      <c r="BI33" s="77"/>
      <c r="BJ33" s="77"/>
      <c r="BK33" s="77"/>
      <c r="BL33" s="77"/>
      <c r="BM33" s="77"/>
      <c r="BN33" s="77"/>
      <c r="BO33" s="77"/>
      <c r="BP33" s="77"/>
      <c r="BQ33" s="77"/>
      <c r="BR33" s="77"/>
      <c r="BS33" s="77"/>
      <c r="BT33" s="77"/>
      <c r="BU33" s="77"/>
      <c r="BV33" s="77"/>
      <c r="BW33" s="77"/>
      <c r="BX33" s="77"/>
      <c r="BY33" s="77"/>
      <c r="BZ33" s="77"/>
      <c r="CA33" s="77"/>
      <c r="CB33" s="77"/>
      <c r="CC33" s="77"/>
      <c r="CD33" s="77"/>
      <c r="CE33" s="77"/>
      <c r="CF33" s="77"/>
      <c r="CG33" s="77"/>
      <c r="CH33" s="77"/>
      <c r="CI33" s="77"/>
      <c r="CJ33" s="77"/>
      <c r="CK33" s="77"/>
      <c r="CL33" s="77"/>
      <c r="CM33" s="77"/>
      <c r="CN33" s="77"/>
      <c r="CO33" s="77"/>
      <c r="CP33" s="77"/>
      <c r="CQ33" s="77"/>
      <c r="CR33" s="77"/>
      <c r="CS33" s="77"/>
      <c r="CT33" s="77"/>
      <c r="CU33" s="77"/>
      <c r="CV33" s="77"/>
      <c r="CW33" s="77"/>
      <c r="CX33" s="77"/>
      <c r="CY33" s="77"/>
      <c r="CZ33" s="77"/>
      <c r="DA33" s="77"/>
      <c r="DB33" s="77"/>
      <c r="DC33" s="77"/>
      <c r="DD33" s="77"/>
      <c r="DE33" s="77"/>
      <c r="DF33" s="77"/>
      <c r="DG33" s="77"/>
      <c r="DH33" s="77"/>
      <c r="DI33" s="77"/>
      <c r="DJ33" s="77"/>
      <c r="DK33" s="77"/>
      <c r="DL33" s="77"/>
      <c r="DM33" s="77"/>
      <c r="DN33" s="77"/>
      <c r="DO33" s="77"/>
      <c r="DP33" s="77"/>
      <c r="DQ33" s="77"/>
      <c r="DR33" s="77"/>
      <c r="DS33" s="77"/>
      <c r="DT33" s="77"/>
      <c r="DU33" s="77"/>
      <c r="DV33" s="77"/>
      <c r="DW33" s="77"/>
      <c r="DX33" s="77"/>
      <c r="DY33" s="77"/>
      <c r="DZ33" s="77"/>
      <c r="EA33" s="77"/>
      <c r="EB33" s="77"/>
      <c r="EC33" s="77"/>
      <c r="ED33" s="77"/>
      <c r="EE33" s="77"/>
      <c r="EF33" s="77"/>
      <c r="EG33" s="77"/>
      <c r="EH33" s="77"/>
      <c r="EI33" s="77"/>
      <c r="EJ33" s="77"/>
    </row>
    <row r="34" spans="1:140" ht="27" customHeight="1" x14ac:dyDescent="0.2">
      <c r="A34" s="155"/>
      <c r="B34" s="28"/>
      <c r="D34" s="78"/>
      <c r="E34" s="28"/>
      <c r="H34" s="12"/>
      <c r="I34" s="12"/>
      <c r="J34" s="12"/>
      <c r="K34" s="12"/>
      <c r="L34" s="155"/>
      <c r="M34" s="155"/>
      <c r="N34" s="155"/>
      <c r="O34" s="155"/>
      <c r="P34" s="155"/>
      <c r="Q34" s="155"/>
      <c r="R34" s="155"/>
      <c r="S34" s="155"/>
      <c r="T34" s="155"/>
      <c r="U34" s="155"/>
      <c r="V34" s="155"/>
      <c r="W34" s="155"/>
      <c r="X34" s="155"/>
      <c r="Y34" s="155"/>
      <c r="Z34" s="155"/>
      <c r="AA34" s="155"/>
      <c r="AB34" s="181"/>
      <c r="AC34" s="181"/>
      <c r="AD34" s="181"/>
      <c r="AE34" s="181"/>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77"/>
      <c r="BJ34" s="77"/>
      <c r="BK34" s="77"/>
      <c r="BL34" s="77"/>
      <c r="BM34" s="77"/>
      <c r="BN34" s="77"/>
      <c r="BO34" s="77"/>
      <c r="BP34" s="77"/>
      <c r="BQ34" s="77"/>
      <c r="BR34" s="77"/>
      <c r="BS34" s="77"/>
      <c r="BT34" s="77"/>
      <c r="BU34" s="77"/>
      <c r="BV34" s="77"/>
      <c r="BW34" s="77"/>
      <c r="BX34" s="77"/>
      <c r="BY34" s="77"/>
      <c r="BZ34" s="77"/>
      <c r="CA34" s="77"/>
      <c r="CB34" s="77"/>
      <c r="CC34" s="77"/>
      <c r="CD34" s="77"/>
      <c r="CE34" s="77"/>
      <c r="CF34" s="77"/>
      <c r="CG34" s="77"/>
      <c r="CH34" s="77"/>
      <c r="CI34" s="77"/>
      <c r="CJ34" s="77"/>
      <c r="CK34" s="77"/>
      <c r="CL34" s="77"/>
      <c r="CM34" s="77"/>
      <c r="CN34" s="77"/>
      <c r="CO34" s="77"/>
      <c r="CP34" s="77"/>
      <c r="CQ34" s="77"/>
      <c r="CR34" s="77"/>
      <c r="CS34" s="77"/>
      <c r="CT34" s="77"/>
      <c r="CU34" s="77"/>
      <c r="CV34" s="77"/>
      <c r="CW34" s="77"/>
      <c r="CX34" s="77"/>
      <c r="CY34" s="77"/>
      <c r="CZ34" s="77"/>
      <c r="DA34" s="77"/>
      <c r="DB34" s="77"/>
      <c r="DC34" s="77"/>
      <c r="DD34" s="77"/>
      <c r="DE34" s="77"/>
      <c r="DF34" s="77"/>
      <c r="DG34" s="77"/>
      <c r="DH34" s="77"/>
      <c r="DI34" s="77"/>
      <c r="DJ34" s="77"/>
      <c r="DK34" s="77"/>
      <c r="DL34" s="77"/>
      <c r="DM34" s="77"/>
      <c r="DN34" s="77"/>
      <c r="DO34" s="77"/>
      <c r="DP34" s="77"/>
      <c r="DQ34" s="77"/>
      <c r="DR34" s="77"/>
      <c r="DS34" s="77"/>
      <c r="DT34" s="77"/>
      <c r="DU34" s="77"/>
      <c r="DV34" s="77"/>
      <c r="DW34" s="77"/>
      <c r="DX34" s="77"/>
      <c r="DY34" s="77"/>
      <c r="DZ34" s="77"/>
      <c r="EA34" s="77"/>
      <c r="EB34" s="77"/>
      <c r="EC34" s="77"/>
      <c r="ED34" s="77"/>
      <c r="EE34" s="77"/>
      <c r="EF34" s="77"/>
      <c r="EG34" s="77"/>
      <c r="EH34" s="77"/>
      <c r="EI34" s="77"/>
      <c r="EJ34" s="77"/>
    </row>
    <row r="35" spans="1:140" ht="27" customHeight="1" x14ac:dyDescent="0.2">
      <c r="A35" s="155"/>
      <c r="D35" s="118" t="s">
        <v>124</v>
      </c>
      <c r="E35" s="118" t="s">
        <v>253</v>
      </c>
      <c r="H35" s="12"/>
      <c r="I35" s="12"/>
      <c r="J35" s="12"/>
      <c r="K35" s="12"/>
      <c r="L35" s="155"/>
      <c r="M35" s="155"/>
      <c r="N35" s="155"/>
      <c r="O35" s="155"/>
      <c r="P35" s="155"/>
      <c r="Q35" s="155"/>
      <c r="R35" s="155"/>
      <c r="S35" s="155"/>
      <c r="T35" s="155"/>
      <c r="U35" s="155"/>
      <c r="V35" s="155"/>
      <c r="W35" s="155"/>
      <c r="X35" s="155"/>
      <c r="Y35" s="155"/>
      <c r="Z35" s="155"/>
      <c r="AA35" s="181"/>
      <c r="AB35" s="181"/>
      <c r="AC35" s="181"/>
      <c r="AD35" s="181"/>
      <c r="AE35" s="181"/>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77"/>
      <c r="BJ35" s="77"/>
      <c r="BK35" s="77"/>
      <c r="BL35" s="77"/>
      <c r="BM35" s="77"/>
      <c r="BN35" s="77"/>
      <c r="BO35" s="77"/>
      <c r="BP35" s="77"/>
      <c r="BQ35" s="77"/>
      <c r="BR35" s="77"/>
      <c r="BS35" s="77"/>
      <c r="BT35" s="77"/>
      <c r="BU35" s="77"/>
      <c r="BV35" s="77"/>
      <c r="BW35" s="77"/>
      <c r="BX35" s="77"/>
      <c r="BY35" s="77"/>
      <c r="BZ35" s="77"/>
      <c r="CA35" s="77"/>
      <c r="CB35" s="77"/>
      <c r="CC35" s="77"/>
      <c r="CD35" s="77"/>
      <c r="CE35" s="77"/>
      <c r="CF35" s="77"/>
      <c r="CG35" s="77"/>
      <c r="CH35" s="77"/>
      <c r="CI35" s="77"/>
      <c r="CJ35" s="77"/>
      <c r="CK35" s="77"/>
      <c r="CL35" s="77"/>
      <c r="CM35" s="77"/>
      <c r="CN35" s="77"/>
      <c r="CO35" s="77"/>
      <c r="CP35" s="77"/>
      <c r="CQ35" s="77"/>
      <c r="CR35" s="77"/>
      <c r="CS35" s="77"/>
      <c r="CT35" s="77"/>
      <c r="CU35" s="77"/>
      <c r="CV35" s="77"/>
      <c r="CW35" s="77"/>
      <c r="CX35" s="77"/>
      <c r="CY35" s="77"/>
      <c r="CZ35" s="77"/>
      <c r="DA35" s="77"/>
      <c r="DB35" s="77"/>
      <c r="DC35" s="77"/>
      <c r="DD35" s="77"/>
      <c r="DE35" s="77"/>
      <c r="DF35" s="77"/>
      <c r="DG35" s="77"/>
      <c r="DH35" s="77"/>
      <c r="DI35" s="77"/>
      <c r="DJ35" s="77"/>
      <c r="DK35" s="77"/>
      <c r="DL35" s="77"/>
      <c r="DM35" s="77"/>
      <c r="DN35" s="77"/>
      <c r="DO35" s="77"/>
      <c r="DP35" s="77"/>
      <c r="DQ35" s="77"/>
      <c r="DR35" s="77"/>
      <c r="DS35" s="77"/>
      <c r="DT35" s="77"/>
      <c r="DU35" s="77"/>
      <c r="DV35" s="77"/>
      <c r="DW35" s="77"/>
      <c r="DX35" s="77"/>
      <c r="DY35" s="77"/>
      <c r="DZ35" s="77"/>
      <c r="EA35" s="77"/>
      <c r="EB35" s="77"/>
      <c r="EC35" s="77"/>
      <c r="ED35" s="77"/>
      <c r="EE35" s="77"/>
      <c r="EF35" s="77"/>
      <c r="EG35" s="77"/>
      <c r="EH35" s="77"/>
      <c r="EI35" s="77"/>
      <c r="EJ35" s="77"/>
    </row>
    <row r="36" spans="1:140" ht="27" customHeight="1" x14ac:dyDescent="0.2">
      <c r="A36" s="155"/>
      <c r="B36" s="80">
        <v>12</v>
      </c>
      <c r="C36" s="117" t="s">
        <v>252</v>
      </c>
      <c r="D36" s="116">
        <v>5</v>
      </c>
      <c r="E36" s="116">
        <v>0.5</v>
      </c>
      <c r="F36" s="246" t="s">
        <v>322</v>
      </c>
      <c r="H36" s="12"/>
      <c r="I36" s="12"/>
      <c r="J36" s="12"/>
      <c r="K36" s="12"/>
      <c r="L36" s="155"/>
      <c r="M36" s="155"/>
      <c r="N36" s="155"/>
      <c r="O36" s="155"/>
      <c r="P36" s="155"/>
      <c r="Q36" s="155"/>
      <c r="R36" s="155"/>
      <c r="S36" s="155"/>
      <c r="T36" s="155"/>
      <c r="U36" s="155"/>
      <c r="V36" s="155"/>
      <c r="W36" s="155"/>
      <c r="X36" s="155"/>
      <c r="Y36" s="155"/>
      <c r="Z36" s="155"/>
      <c r="AA36" s="181"/>
      <c r="AB36" s="181"/>
      <c r="AC36" s="181"/>
      <c r="AD36" s="181"/>
      <c r="AE36" s="181"/>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77"/>
      <c r="BJ36" s="77"/>
      <c r="BK36" s="77"/>
      <c r="BL36" s="77"/>
      <c r="BM36" s="77"/>
      <c r="BN36" s="77"/>
      <c r="BO36" s="77"/>
      <c r="BP36" s="77"/>
      <c r="BQ36" s="77"/>
      <c r="BR36" s="77"/>
      <c r="BS36" s="77"/>
      <c r="BT36" s="77"/>
      <c r="BU36" s="77"/>
      <c r="BV36" s="77"/>
      <c r="BW36" s="77"/>
      <c r="BX36" s="77"/>
      <c r="BY36" s="77"/>
      <c r="BZ36" s="77"/>
      <c r="CA36" s="77"/>
      <c r="CB36" s="77"/>
      <c r="CC36" s="77"/>
      <c r="CD36" s="77"/>
      <c r="CE36" s="77"/>
      <c r="CF36" s="77"/>
      <c r="CG36" s="77"/>
      <c r="CH36" s="77"/>
      <c r="CI36" s="77"/>
      <c r="CJ36" s="77"/>
      <c r="CK36" s="77"/>
      <c r="CL36" s="77"/>
      <c r="CM36" s="77"/>
      <c r="CN36" s="77"/>
      <c r="CO36" s="77"/>
      <c r="CP36" s="77"/>
      <c r="CQ36" s="77"/>
      <c r="CR36" s="77"/>
      <c r="CS36" s="77"/>
      <c r="CT36" s="77"/>
      <c r="CU36" s="77"/>
      <c r="CV36" s="77"/>
      <c r="CW36" s="77"/>
      <c r="CX36" s="77"/>
      <c r="CY36" s="77"/>
      <c r="CZ36" s="77"/>
      <c r="DA36" s="77"/>
      <c r="DB36" s="77"/>
      <c r="DC36" s="77"/>
      <c r="DD36" s="77"/>
      <c r="DE36" s="77"/>
      <c r="DF36" s="77"/>
      <c r="DG36" s="77"/>
      <c r="DH36" s="77"/>
      <c r="DI36" s="77"/>
      <c r="DJ36" s="77"/>
      <c r="DK36" s="77"/>
      <c r="DL36" s="77"/>
      <c r="DM36" s="77"/>
      <c r="DN36" s="77"/>
      <c r="DO36" s="77"/>
      <c r="DP36" s="77"/>
      <c r="DQ36" s="77"/>
      <c r="DR36" s="77"/>
      <c r="DS36" s="77"/>
      <c r="DT36" s="77"/>
      <c r="DU36" s="77"/>
      <c r="DV36" s="77"/>
      <c r="DW36" s="77"/>
      <c r="DX36" s="77"/>
      <c r="DY36" s="77"/>
      <c r="DZ36" s="77"/>
      <c r="EA36" s="77"/>
      <c r="EB36" s="77"/>
      <c r="EC36" s="77"/>
      <c r="ED36" s="77"/>
      <c r="EE36" s="77"/>
      <c r="EF36" s="77"/>
      <c r="EG36" s="77"/>
      <c r="EH36" s="77"/>
      <c r="EI36" s="77"/>
      <c r="EJ36" s="77"/>
    </row>
    <row r="37" spans="1:140" ht="27" customHeight="1" x14ac:dyDescent="0.2">
      <c r="A37" s="155"/>
      <c r="B37" s="80">
        <v>13</v>
      </c>
      <c r="C37" s="117" t="s">
        <v>251</v>
      </c>
      <c r="D37" s="116">
        <v>10</v>
      </c>
      <c r="E37" s="116">
        <f>D37/10</f>
        <v>1</v>
      </c>
      <c r="F37" s="246" t="s">
        <v>322</v>
      </c>
      <c r="H37" s="12"/>
      <c r="I37" s="12"/>
      <c r="J37" s="12"/>
      <c r="K37" s="12"/>
      <c r="L37" s="155"/>
      <c r="M37" s="155"/>
      <c r="N37" s="155"/>
      <c r="O37" s="155"/>
      <c r="P37" s="155"/>
      <c r="Q37" s="155"/>
      <c r="R37" s="155"/>
      <c r="S37" s="155"/>
      <c r="T37" s="155"/>
      <c r="U37" s="155"/>
      <c r="V37" s="155"/>
      <c r="W37" s="155"/>
      <c r="X37" s="155"/>
      <c r="Y37" s="155"/>
      <c r="Z37" s="155"/>
      <c r="AA37" s="181"/>
      <c r="AB37" s="181"/>
      <c r="AC37" s="181"/>
      <c r="AD37" s="181"/>
      <c r="AE37" s="181"/>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77"/>
      <c r="BJ37" s="77"/>
      <c r="BK37" s="77"/>
      <c r="BL37" s="77"/>
      <c r="BM37" s="77"/>
      <c r="BN37" s="77"/>
      <c r="BO37" s="77"/>
      <c r="BP37" s="77"/>
      <c r="BQ37" s="77"/>
      <c r="BR37" s="77"/>
      <c r="BS37" s="77"/>
      <c r="BT37" s="77"/>
      <c r="BU37" s="77"/>
      <c r="BV37" s="77"/>
      <c r="BW37" s="77"/>
      <c r="BX37" s="77"/>
      <c r="BY37" s="77"/>
      <c r="BZ37" s="77"/>
      <c r="CA37" s="77"/>
      <c r="CB37" s="77"/>
      <c r="CC37" s="77"/>
      <c r="CD37" s="77"/>
      <c r="CE37" s="77"/>
      <c r="CF37" s="77"/>
      <c r="CG37" s="77"/>
      <c r="CH37" s="77"/>
      <c r="CI37" s="77"/>
      <c r="CJ37" s="77"/>
      <c r="CK37" s="77"/>
      <c r="CL37" s="77"/>
      <c r="CM37" s="77"/>
      <c r="CN37" s="77"/>
      <c r="CO37" s="77"/>
      <c r="CP37" s="77"/>
      <c r="CQ37" s="77"/>
      <c r="CR37" s="77"/>
      <c r="CS37" s="77"/>
      <c r="CT37" s="77"/>
      <c r="CU37" s="77"/>
      <c r="CV37" s="77"/>
      <c r="CW37" s="77"/>
      <c r="CX37" s="77"/>
      <c r="CY37" s="77"/>
      <c r="CZ37" s="77"/>
      <c r="DA37" s="77"/>
      <c r="DB37" s="77"/>
      <c r="DC37" s="77"/>
      <c r="DD37" s="77"/>
      <c r="DE37" s="77"/>
      <c r="DF37" s="77"/>
      <c r="DG37" s="77"/>
      <c r="DH37" s="77"/>
      <c r="DI37" s="77"/>
      <c r="DJ37" s="77"/>
      <c r="DK37" s="77"/>
      <c r="DL37" s="77"/>
      <c r="DM37" s="77"/>
      <c r="DN37" s="77"/>
      <c r="DO37" s="77"/>
      <c r="DP37" s="77"/>
      <c r="DQ37" s="77"/>
      <c r="DR37" s="77"/>
      <c r="DS37" s="77"/>
      <c r="DT37" s="77"/>
      <c r="DU37" s="77"/>
      <c r="DV37" s="77"/>
      <c r="DW37" s="77"/>
      <c r="DX37" s="77"/>
      <c r="DY37" s="77"/>
      <c r="DZ37" s="77"/>
      <c r="EA37" s="77"/>
      <c r="EB37" s="77"/>
      <c r="EC37" s="77"/>
      <c r="ED37" s="77"/>
      <c r="EE37" s="77"/>
      <c r="EF37" s="77"/>
      <c r="EG37" s="77"/>
      <c r="EH37" s="77"/>
      <c r="EI37" s="77"/>
      <c r="EJ37" s="77"/>
    </row>
    <row r="38" spans="1:140" ht="27" customHeight="1" x14ac:dyDescent="0.2">
      <c r="A38" s="12"/>
      <c r="B38" s="80">
        <v>14</v>
      </c>
      <c r="C38" s="117" t="s">
        <v>250</v>
      </c>
      <c r="D38" s="116">
        <v>40</v>
      </c>
      <c r="E38" s="116">
        <f>D38/10</f>
        <v>4</v>
      </c>
      <c r="F38" s="246" t="s">
        <v>322</v>
      </c>
      <c r="H38" s="12"/>
      <c r="I38" s="12"/>
      <c r="J38" s="12"/>
      <c r="K38" s="12"/>
      <c r="L38" s="155"/>
      <c r="M38" s="155"/>
      <c r="N38" s="155"/>
      <c r="O38" s="155"/>
      <c r="P38" s="155"/>
      <c r="Q38" s="12"/>
      <c r="R38" s="12"/>
      <c r="S38" s="12"/>
      <c r="T38" s="12"/>
      <c r="U38" s="12"/>
      <c r="V38" s="12"/>
      <c r="W38" s="12"/>
      <c r="X38" s="12"/>
      <c r="Y38" s="12"/>
      <c r="Z38" s="12"/>
      <c r="AA38" s="181"/>
      <c r="AB38" s="181"/>
      <c r="AC38" s="181"/>
      <c r="AD38" s="181"/>
      <c r="AE38" s="181"/>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77"/>
      <c r="BJ38" s="77"/>
      <c r="BK38" s="77"/>
      <c r="BL38" s="77"/>
      <c r="BM38" s="77"/>
      <c r="BN38" s="77"/>
      <c r="BO38" s="77"/>
      <c r="BP38" s="77"/>
      <c r="BQ38" s="77"/>
      <c r="BR38" s="77"/>
      <c r="BS38" s="77"/>
      <c r="BT38" s="77"/>
      <c r="BU38" s="77"/>
      <c r="BV38" s="77"/>
      <c r="BW38" s="77"/>
      <c r="BX38" s="77"/>
      <c r="BY38" s="77"/>
      <c r="BZ38" s="77"/>
      <c r="CA38" s="77"/>
      <c r="CB38" s="77"/>
      <c r="CC38" s="77"/>
      <c r="CD38" s="77"/>
      <c r="CE38" s="77"/>
      <c r="CF38" s="77"/>
      <c r="CG38" s="77"/>
      <c r="CH38" s="77"/>
      <c r="CI38" s="77"/>
      <c r="CJ38" s="77"/>
      <c r="CK38" s="77"/>
      <c r="CL38" s="77"/>
      <c r="CM38" s="77"/>
      <c r="CN38" s="77"/>
      <c r="CO38" s="77"/>
      <c r="CP38" s="77"/>
      <c r="CQ38" s="77"/>
      <c r="CR38" s="77"/>
      <c r="CS38" s="77"/>
      <c r="CT38" s="77"/>
      <c r="CU38" s="77"/>
      <c r="CV38" s="77"/>
      <c r="CW38" s="77"/>
      <c r="CX38" s="77"/>
      <c r="CY38" s="77"/>
      <c r="CZ38" s="77"/>
      <c r="DA38" s="77"/>
      <c r="DB38" s="77"/>
      <c r="DC38" s="77"/>
      <c r="DD38" s="77"/>
      <c r="DE38" s="77"/>
      <c r="DF38" s="77"/>
      <c r="DG38" s="77"/>
      <c r="DH38" s="77"/>
      <c r="DI38" s="77"/>
      <c r="DJ38" s="77"/>
      <c r="DK38" s="77"/>
      <c r="DL38" s="77"/>
      <c r="DM38" s="77"/>
      <c r="DN38" s="77"/>
      <c r="DO38" s="77"/>
      <c r="DP38" s="77"/>
      <c r="DQ38" s="77"/>
      <c r="DR38" s="77"/>
      <c r="DS38" s="77"/>
      <c r="DT38" s="77"/>
      <c r="DU38" s="77"/>
      <c r="DV38" s="77"/>
      <c r="DW38" s="77"/>
      <c r="DX38" s="77"/>
      <c r="DY38" s="77"/>
      <c r="DZ38" s="77"/>
      <c r="EA38" s="77"/>
      <c r="EB38" s="77"/>
      <c r="EC38" s="77"/>
      <c r="ED38" s="77"/>
      <c r="EE38" s="77"/>
      <c r="EF38" s="77"/>
      <c r="EG38" s="77"/>
      <c r="EH38" s="77"/>
      <c r="EI38" s="77"/>
      <c r="EJ38" s="77"/>
    </row>
    <row r="39" spans="1:140" ht="27" customHeight="1" x14ac:dyDescent="0.2">
      <c r="A39" s="12"/>
      <c r="B39" s="80">
        <v>15</v>
      </c>
      <c r="C39" s="117" t="s">
        <v>249</v>
      </c>
      <c r="D39" s="116">
        <v>10</v>
      </c>
      <c r="E39" s="116">
        <f>D39/10</f>
        <v>1</v>
      </c>
      <c r="F39" s="246" t="s">
        <v>322</v>
      </c>
      <c r="H39" s="12"/>
      <c r="I39" s="12"/>
      <c r="J39" s="12"/>
      <c r="K39" s="12"/>
      <c r="L39" s="155"/>
      <c r="M39" s="155"/>
      <c r="N39" s="155"/>
      <c r="O39" s="155"/>
      <c r="P39" s="155"/>
      <c r="Q39" s="12"/>
      <c r="R39" s="12"/>
      <c r="S39" s="12"/>
      <c r="T39" s="12"/>
      <c r="U39" s="12"/>
      <c r="V39" s="12"/>
      <c r="W39" s="12"/>
      <c r="X39" s="12"/>
      <c r="Y39" s="12"/>
      <c r="Z39" s="12"/>
      <c r="AA39" s="181"/>
      <c r="AB39" s="181"/>
      <c r="AC39" s="181"/>
      <c r="AD39" s="181"/>
      <c r="AE39" s="181"/>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6"/>
      <c r="BF39" s="156"/>
      <c r="BG39" s="156"/>
      <c r="BH39" s="156"/>
      <c r="BI39" s="77"/>
      <c r="BJ39" s="77"/>
      <c r="BK39" s="77"/>
      <c r="BL39" s="77"/>
      <c r="BM39" s="77"/>
      <c r="BN39" s="77"/>
      <c r="BO39" s="77"/>
      <c r="BP39" s="77"/>
      <c r="BQ39" s="77"/>
      <c r="BR39" s="77"/>
      <c r="BS39" s="77"/>
      <c r="BT39" s="77"/>
      <c r="BU39" s="77"/>
      <c r="BV39" s="77"/>
      <c r="BW39" s="77"/>
      <c r="BX39" s="77"/>
      <c r="BY39" s="77"/>
      <c r="BZ39" s="77"/>
      <c r="CA39" s="77"/>
      <c r="CB39" s="77"/>
      <c r="CC39" s="77"/>
      <c r="CD39" s="77"/>
      <c r="CE39" s="77"/>
      <c r="CF39" s="77"/>
      <c r="CG39" s="77"/>
      <c r="CH39" s="77"/>
      <c r="CI39" s="77"/>
      <c r="CJ39" s="77"/>
      <c r="CK39" s="77"/>
      <c r="CL39" s="77"/>
      <c r="CM39" s="77"/>
      <c r="CN39" s="77"/>
      <c r="CO39" s="77"/>
      <c r="CP39" s="77"/>
      <c r="CQ39" s="77"/>
      <c r="CR39" s="77"/>
      <c r="CS39" s="77"/>
      <c r="CT39" s="77"/>
      <c r="CU39" s="77"/>
      <c r="CV39" s="77"/>
      <c r="CW39" s="77"/>
      <c r="CX39" s="77"/>
      <c r="CY39" s="77"/>
      <c r="CZ39" s="77"/>
      <c r="DA39" s="77"/>
      <c r="DB39" s="77"/>
      <c r="DC39" s="77"/>
      <c r="DD39" s="77"/>
      <c r="DE39" s="77"/>
      <c r="DF39" s="77"/>
      <c r="DG39" s="77"/>
      <c r="DH39" s="77"/>
      <c r="DI39" s="77"/>
      <c r="DJ39" s="77"/>
      <c r="DK39" s="77"/>
      <c r="DL39" s="77"/>
      <c r="DM39" s="77"/>
      <c r="DN39" s="77"/>
      <c r="DO39" s="77"/>
      <c r="DP39" s="77"/>
      <c r="DQ39" s="77"/>
      <c r="DR39" s="77"/>
      <c r="DS39" s="77"/>
      <c r="DT39" s="77"/>
      <c r="DU39" s="77"/>
      <c r="DV39" s="77"/>
      <c r="DW39" s="77"/>
      <c r="DX39" s="77"/>
      <c r="DY39" s="77"/>
      <c r="DZ39" s="77"/>
      <c r="EA39" s="77"/>
      <c r="EB39" s="77"/>
      <c r="EC39" s="77"/>
      <c r="ED39" s="77"/>
      <c r="EE39" s="77"/>
      <c r="EF39" s="77"/>
      <c r="EG39" s="77"/>
      <c r="EH39" s="77"/>
      <c r="EI39" s="77"/>
      <c r="EJ39" s="77"/>
    </row>
    <row r="40" spans="1:140" ht="27" customHeight="1" x14ac:dyDescent="0.2">
      <c r="A40" s="12"/>
      <c r="H40" s="155"/>
      <c r="I40" s="155"/>
      <c r="J40" s="155"/>
      <c r="K40" s="155"/>
      <c r="L40" s="155"/>
      <c r="M40" s="155"/>
      <c r="N40" s="155"/>
      <c r="O40" s="155"/>
      <c r="P40" s="155"/>
      <c r="Q40" s="12"/>
      <c r="R40" s="12"/>
      <c r="S40" s="12"/>
      <c r="T40" s="12"/>
      <c r="U40" s="12"/>
      <c r="V40" s="12"/>
      <c r="W40" s="12"/>
      <c r="X40" s="12"/>
      <c r="Y40" s="12"/>
      <c r="Z40" s="12"/>
      <c r="AA40" s="181"/>
      <c r="AB40" s="181"/>
      <c r="AC40" s="181"/>
      <c r="AD40" s="181"/>
      <c r="AE40" s="181"/>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c r="BE40" s="156"/>
      <c r="BF40" s="156"/>
      <c r="BG40" s="156"/>
      <c r="BH40" s="156"/>
      <c r="BI40" s="77"/>
      <c r="BJ40" s="77"/>
      <c r="BK40" s="77"/>
      <c r="BL40" s="77"/>
      <c r="BM40" s="77"/>
      <c r="BN40" s="77"/>
      <c r="BO40" s="77"/>
      <c r="BP40" s="77"/>
      <c r="BQ40" s="77"/>
      <c r="BR40" s="77"/>
      <c r="BS40" s="77"/>
      <c r="BT40" s="77"/>
      <c r="BU40" s="77"/>
      <c r="BV40" s="77"/>
      <c r="BW40" s="77"/>
      <c r="BX40" s="77"/>
      <c r="BY40" s="77"/>
      <c r="BZ40" s="77"/>
      <c r="CA40" s="77"/>
      <c r="CB40" s="77"/>
      <c r="CC40" s="77"/>
      <c r="CD40" s="77"/>
      <c r="CE40" s="77"/>
      <c r="CF40" s="77"/>
      <c r="CG40" s="77"/>
      <c r="CH40" s="77"/>
      <c r="CI40" s="77"/>
      <c r="CJ40" s="77"/>
      <c r="CK40" s="77"/>
      <c r="CL40" s="77"/>
      <c r="CM40" s="77"/>
      <c r="CN40" s="77"/>
      <c r="CO40" s="77"/>
      <c r="CP40" s="77"/>
      <c r="CQ40" s="77"/>
      <c r="CR40" s="77"/>
      <c r="CS40" s="77"/>
      <c r="CT40" s="77"/>
      <c r="CU40" s="77"/>
      <c r="CV40" s="77"/>
      <c r="CW40" s="77"/>
      <c r="CX40" s="77"/>
      <c r="CY40" s="77"/>
      <c r="CZ40" s="77"/>
      <c r="DA40" s="77"/>
      <c r="DB40" s="77"/>
      <c r="DC40" s="77"/>
      <c r="DD40" s="77"/>
      <c r="DE40" s="77"/>
      <c r="DF40" s="77"/>
      <c r="DG40" s="77"/>
      <c r="DH40" s="77"/>
      <c r="DI40" s="77"/>
      <c r="DJ40" s="77"/>
      <c r="DK40" s="77"/>
      <c r="DL40" s="77"/>
      <c r="DM40" s="77"/>
      <c r="DN40" s="77"/>
      <c r="DO40" s="77"/>
      <c r="DP40" s="77"/>
      <c r="DQ40" s="77"/>
      <c r="DR40" s="77"/>
      <c r="DS40" s="77"/>
      <c r="DT40" s="77"/>
      <c r="DU40" s="77"/>
      <c r="DV40" s="77"/>
      <c r="DW40" s="77"/>
      <c r="DX40" s="77"/>
      <c r="DY40" s="77"/>
      <c r="DZ40" s="77"/>
      <c r="EA40" s="77"/>
      <c r="EB40" s="77"/>
      <c r="EC40" s="77"/>
      <c r="ED40" s="77"/>
      <c r="EE40" s="77"/>
      <c r="EF40" s="77"/>
      <c r="EG40" s="77"/>
      <c r="EH40" s="77"/>
      <c r="EI40" s="77"/>
      <c r="EJ40" s="77"/>
    </row>
    <row r="41" spans="1:140" ht="27" customHeight="1" x14ac:dyDescent="0.2">
      <c r="A41" s="12"/>
      <c r="C41" s="78" t="s">
        <v>347</v>
      </c>
      <c r="E41" s="246" t="s">
        <v>349</v>
      </c>
      <c r="H41" s="155"/>
      <c r="I41" s="155"/>
      <c r="J41" s="155"/>
      <c r="K41" s="155"/>
      <c r="L41" s="155"/>
      <c r="M41" s="155"/>
      <c r="N41" s="155"/>
      <c r="O41" s="155"/>
      <c r="P41" s="155"/>
      <c r="Q41" s="12"/>
      <c r="R41" s="12"/>
      <c r="S41" s="12"/>
      <c r="T41" s="12"/>
      <c r="U41" s="12"/>
      <c r="V41" s="12"/>
      <c r="W41" s="12"/>
      <c r="X41" s="12"/>
      <c r="Y41" s="12"/>
      <c r="Z41" s="12"/>
      <c r="AA41" s="181"/>
      <c r="AB41" s="181"/>
      <c r="AC41" s="181"/>
      <c r="AD41" s="181"/>
      <c r="AE41" s="181"/>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77"/>
      <c r="BJ41" s="77"/>
      <c r="BK41" s="77"/>
      <c r="BL41" s="77"/>
      <c r="BM41" s="77"/>
      <c r="BN41" s="77"/>
      <c r="BO41" s="77"/>
      <c r="BP41" s="77"/>
      <c r="BQ41" s="77"/>
      <c r="BR41" s="77"/>
      <c r="BS41" s="77"/>
      <c r="BT41" s="77"/>
      <c r="BU41" s="77"/>
      <c r="BV41" s="77"/>
      <c r="BW41" s="77"/>
      <c r="BX41" s="77"/>
      <c r="BY41" s="77"/>
      <c r="BZ41" s="77"/>
      <c r="CA41" s="77"/>
      <c r="CB41" s="77"/>
      <c r="CC41" s="77"/>
      <c r="CD41" s="77"/>
      <c r="CE41" s="77"/>
      <c r="CF41" s="77"/>
      <c r="CG41" s="77"/>
      <c r="CH41" s="77"/>
      <c r="CI41" s="77"/>
      <c r="CJ41" s="77"/>
      <c r="CK41" s="77"/>
      <c r="CL41" s="77"/>
      <c r="CM41" s="77"/>
      <c r="CN41" s="77"/>
      <c r="CO41" s="77"/>
      <c r="CP41" s="77"/>
      <c r="CQ41" s="77"/>
      <c r="CR41" s="77"/>
      <c r="CS41" s="77"/>
      <c r="CT41" s="77"/>
      <c r="CU41" s="77"/>
      <c r="CV41" s="77"/>
      <c r="CW41" s="77"/>
      <c r="CX41" s="77"/>
      <c r="CY41" s="77"/>
      <c r="CZ41" s="77"/>
      <c r="DA41" s="77"/>
      <c r="DB41" s="77"/>
      <c r="DC41" s="77"/>
      <c r="DD41" s="77"/>
      <c r="DE41" s="77"/>
      <c r="DF41" s="77"/>
      <c r="DG41" s="77"/>
      <c r="DH41" s="77"/>
      <c r="DI41" s="77"/>
      <c r="DJ41" s="77"/>
      <c r="DK41" s="77"/>
      <c r="DL41" s="77"/>
      <c r="DM41" s="77"/>
      <c r="DN41" s="77"/>
      <c r="DO41" s="77"/>
      <c r="DP41" s="77"/>
      <c r="DQ41" s="77"/>
      <c r="DR41" s="77"/>
      <c r="DS41" s="77"/>
      <c r="DT41" s="77"/>
      <c r="DU41" s="77"/>
      <c r="DV41" s="77"/>
      <c r="DW41" s="77"/>
      <c r="DX41" s="77"/>
      <c r="DY41" s="77"/>
      <c r="DZ41" s="77"/>
      <c r="EA41" s="77"/>
      <c r="EB41" s="77"/>
      <c r="EC41" s="77"/>
      <c r="ED41" s="77"/>
      <c r="EE41" s="77"/>
      <c r="EF41" s="77"/>
      <c r="EG41" s="77"/>
      <c r="EH41" s="77"/>
      <c r="EI41" s="77"/>
      <c r="EJ41" s="77"/>
    </row>
    <row r="42" spans="1:140" ht="27" customHeight="1" x14ac:dyDescent="0.2">
      <c r="A42" s="12"/>
      <c r="D42" s="78"/>
      <c r="H42" s="155"/>
      <c r="I42" s="155"/>
      <c r="J42" s="155"/>
      <c r="K42" s="155"/>
      <c r="L42" s="155"/>
      <c r="M42" s="155"/>
      <c r="N42" s="155"/>
      <c r="O42" s="155"/>
      <c r="P42" s="155"/>
      <c r="Q42" s="12"/>
      <c r="R42" s="12"/>
      <c r="S42" s="12"/>
      <c r="T42" s="12"/>
      <c r="U42" s="12"/>
      <c r="V42" s="12"/>
      <c r="W42" s="12"/>
      <c r="X42" s="12"/>
      <c r="Y42" s="12"/>
      <c r="Z42" s="12"/>
      <c r="AA42" s="181"/>
      <c r="AB42" s="181"/>
      <c r="AC42" s="181"/>
      <c r="AD42" s="181"/>
      <c r="AE42" s="181"/>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77"/>
      <c r="BJ42" s="77"/>
      <c r="BK42" s="77"/>
      <c r="BL42" s="77"/>
      <c r="BM42" s="77"/>
      <c r="BN42" s="77"/>
      <c r="BO42" s="77"/>
      <c r="BP42" s="77"/>
      <c r="BQ42" s="77"/>
      <c r="BR42" s="77"/>
      <c r="BS42" s="77"/>
      <c r="BT42" s="77"/>
      <c r="BU42" s="77"/>
      <c r="BV42" s="77"/>
      <c r="BW42" s="77"/>
      <c r="BX42" s="77"/>
      <c r="BY42" s="77"/>
      <c r="BZ42" s="77"/>
      <c r="CA42" s="77"/>
      <c r="CB42" s="77"/>
      <c r="CC42" s="77"/>
      <c r="CD42" s="77"/>
      <c r="CE42" s="77"/>
      <c r="CF42" s="77"/>
      <c r="CG42" s="77"/>
      <c r="CH42" s="77"/>
      <c r="CI42" s="77"/>
      <c r="CJ42" s="77"/>
      <c r="CK42" s="77"/>
      <c r="CL42" s="77"/>
      <c r="CM42" s="77"/>
      <c r="CN42" s="77"/>
      <c r="CO42" s="77"/>
      <c r="CP42" s="77"/>
      <c r="CQ42" s="77"/>
      <c r="CR42" s="77"/>
      <c r="CS42" s="77"/>
      <c r="CT42" s="77"/>
      <c r="CU42" s="77"/>
      <c r="CV42" s="77"/>
      <c r="CW42" s="77"/>
      <c r="CX42" s="77"/>
      <c r="CY42" s="77"/>
      <c r="CZ42" s="77"/>
      <c r="DA42" s="77"/>
      <c r="DB42" s="77"/>
      <c r="DC42" s="77"/>
      <c r="DD42" s="77"/>
      <c r="DE42" s="77"/>
      <c r="DF42" s="77"/>
      <c r="DG42" s="77"/>
      <c r="DH42" s="77"/>
      <c r="DI42" s="77"/>
      <c r="DJ42" s="77"/>
      <c r="DK42" s="77"/>
      <c r="DL42" s="77"/>
      <c r="DM42" s="77"/>
      <c r="DN42" s="77"/>
      <c r="DO42" s="77"/>
      <c r="DP42" s="77"/>
      <c r="DQ42" s="77"/>
      <c r="DR42" s="77"/>
      <c r="DS42" s="77"/>
      <c r="DT42" s="77"/>
      <c r="DU42" s="77"/>
      <c r="DV42" s="77"/>
      <c r="DW42" s="77"/>
      <c r="DX42" s="77"/>
      <c r="DY42" s="77"/>
      <c r="DZ42" s="77"/>
      <c r="EA42" s="77"/>
      <c r="EB42" s="77"/>
      <c r="EC42" s="77"/>
      <c r="ED42" s="77"/>
      <c r="EE42" s="77"/>
      <c r="EF42" s="77"/>
      <c r="EG42" s="77"/>
      <c r="EH42" s="77"/>
      <c r="EI42" s="77"/>
      <c r="EJ42" s="77"/>
    </row>
    <row r="43" spans="1:140" ht="27" customHeight="1" x14ac:dyDescent="0.25">
      <c r="A43" s="12"/>
      <c r="B43" s="268"/>
      <c r="C43" s="269" t="s">
        <v>354</v>
      </c>
      <c r="D43" s="270">
        <f>0.017^0</f>
        <v>1</v>
      </c>
      <c r="E43" s="245" t="s">
        <v>355</v>
      </c>
      <c r="H43" s="155"/>
      <c r="I43" s="155"/>
      <c r="J43" s="155"/>
      <c r="K43" s="155"/>
      <c r="L43" s="155"/>
      <c r="M43" s="155"/>
      <c r="N43" s="155"/>
      <c r="O43" s="155"/>
      <c r="P43" s="155"/>
      <c r="Q43" s="12"/>
      <c r="R43" s="12"/>
      <c r="S43" s="12"/>
      <c r="T43" s="12"/>
      <c r="U43" s="12"/>
      <c r="V43" s="12"/>
      <c r="W43" s="12"/>
      <c r="X43" s="12"/>
      <c r="Y43" s="12"/>
      <c r="Z43" s="12"/>
      <c r="AA43" s="181"/>
      <c r="AB43" s="181"/>
      <c r="AC43" s="181"/>
      <c r="AD43" s="181"/>
      <c r="AE43" s="181"/>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77"/>
      <c r="BJ43" s="77"/>
      <c r="BK43" s="77"/>
      <c r="BL43" s="77"/>
      <c r="BM43" s="77"/>
      <c r="BN43" s="77"/>
      <c r="BO43" s="77"/>
      <c r="BP43" s="77"/>
      <c r="BQ43" s="77"/>
      <c r="BR43" s="77"/>
      <c r="BS43" s="77"/>
      <c r="BT43" s="77"/>
      <c r="BU43" s="77"/>
      <c r="BV43" s="77"/>
      <c r="BW43" s="77"/>
      <c r="BX43" s="77"/>
      <c r="BY43" s="77"/>
      <c r="BZ43" s="77"/>
      <c r="CA43" s="77"/>
      <c r="CB43" s="77"/>
      <c r="CC43" s="77"/>
      <c r="CD43" s="77"/>
      <c r="CE43" s="77"/>
      <c r="CF43" s="77"/>
      <c r="CG43" s="77"/>
      <c r="CH43" s="77"/>
      <c r="CI43" s="77"/>
      <c r="CJ43" s="77"/>
      <c r="CK43" s="77"/>
      <c r="CL43" s="77"/>
      <c r="CM43" s="77"/>
      <c r="CN43" s="77"/>
      <c r="CO43" s="77"/>
      <c r="CP43" s="77"/>
      <c r="CQ43" s="77"/>
      <c r="CR43" s="77"/>
      <c r="CS43" s="77"/>
      <c r="CT43" s="77"/>
      <c r="CU43" s="77"/>
      <c r="CV43" s="77"/>
      <c r="CW43" s="77"/>
      <c r="CX43" s="77"/>
      <c r="CY43" s="77"/>
      <c r="CZ43" s="77"/>
      <c r="DA43" s="77"/>
      <c r="DB43" s="77"/>
      <c r="DC43" s="77"/>
      <c r="DD43" s="77"/>
      <c r="DE43" s="77"/>
      <c r="DF43" s="77"/>
      <c r="DG43" s="77"/>
      <c r="DH43" s="77"/>
      <c r="DI43" s="77"/>
      <c r="DJ43" s="77"/>
      <c r="DK43" s="77"/>
      <c r="DL43" s="77"/>
      <c r="DM43" s="77"/>
      <c r="DN43" s="77"/>
      <c r="DO43" s="77"/>
      <c r="DP43" s="77"/>
      <c r="DQ43" s="77"/>
      <c r="DR43" s="77"/>
      <c r="DS43" s="77"/>
      <c r="DT43" s="77"/>
      <c r="DU43" s="77"/>
      <c r="DV43" s="77"/>
      <c r="DW43" s="77"/>
      <c r="DX43" s="77"/>
      <c r="DY43" s="77"/>
      <c r="DZ43" s="77"/>
      <c r="EA43" s="77"/>
      <c r="EB43" s="77"/>
      <c r="EC43" s="77"/>
      <c r="ED43" s="77"/>
      <c r="EE43" s="77"/>
      <c r="EF43" s="77"/>
      <c r="EG43" s="77"/>
      <c r="EH43" s="77"/>
      <c r="EI43" s="77"/>
      <c r="EJ43" s="77"/>
    </row>
    <row r="44" spans="1:140" ht="27" customHeight="1" x14ac:dyDescent="0.2">
      <c r="A44" s="12"/>
      <c r="B44" s="173">
        <v>16</v>
      </c>
      <c r="C44" s="213" t="s">
        <v>248</v>
      </c>
      <c r="D44" s="212">
        <f>D43*0.2</f>
        <v>0.2</v>
      </c>
      <c r="E44" s="246" t="s">
        <v>316</v>
      </c>
      <c r="H44" s="155"/>
      <c r="I44" s="155"/>
      <c r="J44" s="155"/>
      <c r="K44" s="155"/>
      <c r="L44" s="155"/>
      <c r="M44" s="155"/>
      <c r="N44" s="155"/>
      <c r="O44" s="155"/>
      <c r="P44" s="155"/>
      <c r="Q44" s="12"/>
      <c r="R44" s="12"/>
      <c r="S44" s="12"/>
      <c r="T44" s="12"/>
      <c r="U44" s="12"/>
      <c r="V44" s="12"/>
      <c r="W44" s="12"/>
      <c r="X44" s="12"/>
      <c r="Y44" s="12"/>
      <c r="Z44" s="12"/>
      <c r="AA44" s="181"/>
      <c r="AB44" s="181"/>
      <c r="AC44" s="181"/>
      <c r="AD44" s="181"/>
      <c r="AE44" s="181"/>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77"/>
      <c r="BJ44" s="77"/>
      <c r="BK44" s="77"/>
      <c r="BL44" s="77"/>
      <c r="BM44" s="77"/>
      <c r="BN44" s="77"/>
      <c r="BO44" s="77"/>
      <c r="BP44" s="77"/>
      <c r="BQ44" s="77"/>
      <c r="BR44" s="77"/>
      <c r="BS44" s="77"/>
      <c r="BT44" s="77"/>
      <c r="BU44" s="77"/>
      <c r="BV44" s="77"/>
      <c r="BW44" s="77"/>
      <c r="BX44" s="77"/>
      <c r="BY44" s="77"/>
      <c r="BZ44" s="77"/>
      <c r="CA44" s="77"/>
      <c r="CB44" s="77"/>
      <c r="CC44" s="77"/>
      <c r="CD44" s="77"/>
      <c r="CE44" s="77"/>
      <c r="CF44" s="77"/>
      <c r="CG44" s="77"/>
      <c r="CH44" s="77"/>
      <c r="CI44" s="77"/>
      <c r="CJ44" s="77"/>
      <c r="CK44" s="77"/>
      <c r="CL44" s="77"/>
      <c r="CM44" s="77"/>
      <c r="CN44" s="77"/>
      <c r="CO44" s="77"/>
      <c r="CP44" s="77"/>
      <c r="CQ44" s="77"/>
      <c r="CR44" s="77"/>
      <c r="CS44" s="77"/>
      <c r="CT44" s="77"/>
      <c r="CU44" s="77"/>
      <c r="CV44" s="77"/>
      <c r="CW44" s="77"/>
      <c r="CX44" s="77"/>
      <c r="CY44" s="77"/>
      <c r="CZ44" s="77"/>
      <c r="DA44" s="77"/>
      <c r="DB44" s="77"/>
      <c r="DC44" s="77"/>
      <c r="DD44" s="77"/>
      <c r="DE44" s="77"/>
      <c r="DF44" s="77"/>
      <c r="DG44" s="77"/>
      <c r="DH44" s="77"/>
      <c r="DI44" s="77"/>
      <c r="DJ44" s="77"/>
      <c r="DK44" s="77"/>
      <c r="DL44" s="77"/>
      <c r="DM44" s="77"/>
      <c r="DN44" s="77"/>
      <c r="DO44" s="77"/>
      <c r="DP44" s="77"/>
      <c r="DQ44" s="77"/>
      <c r="DR44" s="77"/>
      <c r="DS44" s="77"/>
      <c r="DT44" s="77"/>
      <c r="DU44" s="77"/>
      <c r="DV44" s="77"/>
      <c r="DW44" s="77"/>
      <c r="DX44" s="77"/>
      <c r="DY44" s="77"/>
      <c r="DZ44" s="77"/>
      <c r="EA44" s="77"/>
      <c r="EB44" s="77"/>
      <c r="EC44" s="77"/>
      <c r="ED44" s="77"/>
      <c r="EE44" s="77"/>
      <c r="EF44" s="77"/>
      <c r="EG44" s="77"/>
      <c r="EH44" s="77"/>
      <c r="EI44" s="77"/>
      <c r="EJ44" s="77"/>
    </row>
    <row r="45" spans="1:140" ht="27" customHeight="1" x14ac:dyDescent="0.2">
      <c r="A45" s="12"/>
      <c r="B45" s="173">
        <v>17</v>
      </c>
      <c r="C45" s="213" t="s">
        <v>247</v>
      </c>
      <c r="D45" s="212">
        <f>D43*0.15</f>
        <v>0.15</v>
      </c>
      <c r="E45" s="246" t="s">
        <v>316</v>
      </c>
      <c r="H45" s="155"/>
      <c r="I45" s="155"/>
      <c r="J45" s="155"/>
      <c r="K45" s="155"/>
      <c r="L45" s="155"/>
      <c r="M45" s="155"/>
      <c r="N45" s="155"/>
      <c r="O45" s="155"/>
      <c r="P45" s="155"/>
      <c r="Q45" s="12"/>
      <c r="R45" s="12"/>
      <c r="S45" s="12"/>
      <c r="T45" s="12"/>
      <c r="U45" s="12"/>
      <c r="V45" s="12"/>
      <c r="W45" s="12"/>
      <c r="X45" s="12"/>
      <c r="Y45" s="12"/>
      <c r="Z45" s="12"/>
      <c r="AA45" s="181"/>
      <c r="AB45" s="181"/>
      <c r="AC45" s="181"/>
      <c r="AD45" s="181"/>
      <c r="AE45" s="181"/>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c r="BC45" s="156"/>
      <c r="BD45" s="156"/>
      <c r="BE45" s="156"/>
      <c r="BF45" s="156"/>
      <c r="BG45" s="156"/>
      <c r="BH45" s="156"/>
      <c r="BI45" s="77"/>
      <c r="BJ45" s="77"/>
      <c r="BK45" s="77"/>
      <c r="BL45" s="77"/>
      <c r="BM45" s="77"/>
      <c r="BN45" s="77"/>
      <c r="BO45" s="77"/>
      <c r="BP45" s="77"/>
      <c r="BQ45" s="77"/>
      <c r="BR45" s="77"/>
      <c r="BS45" s="77"/>
      <c r="BT45" s="77"/>
      <c r="BU45" s="77"/>
      <c r="BV45" s="77"/>
      <c r="BW45" s="77"/>
      <c r="BX45" s="77"/>
      <c r="BY45" s="77"/>
      <c r="BZ45" s="77"/>
      <c r="CA45" s="77"/>
      <c r="CB45" s="77"/>
      <c r="CC45" s="77"/>
      <c r="CD45" s="77"/>
      <c r="CE45" s="77"/>
      <c r="CF45" s="77"/>
      <c r="CG45" s="77"/>
      <c r="CH45" s="77"/>
      <c r="CI45" s="77"/>
      <c r="CJ45" s="77"/>
      <c r="CK45" s="77"/>
      <c r="CL45" s="77"/>
      <c r="CM45" s="77"/>
      <c r="CN45" s="77"/>
      <c r="CO45" s="77"/>
      <c r="CP45" s="77"/>
      <c r="CQ45" s="77"/>
      <c r="CR45" s="77"/>
      <c r="CS45" s="77"/>
      <c r="CT45" s="77"/>
      <c r="CU45" s="77"/>
      <c r="CV45" s="77"/>
      <c r="CW45" s="77"/>
      <c r="CX45" s="77"/>
      <c r="CY45" s="77"/>
      <c r="CZ45" s="77"/>
      <c r="DA45" s="77"/>
      <c r="DB45" s="77"/>
      <c r="DC45" s="77"/>
      <c r="DD45" s="77"/>
      <c r="DE45" s="77"/>
      <c r="DF45" s="77"/>
      <c r="DG45" s="77"/>
      <c r="DH45" s="77"/>
      <c r="DI45" s="77"/>
      <c r="DJ45" s="77"/>
      <c r="DK45" s="77"/>
      <c r="DL45" s="77"/>
      <c r="DM45" s="77"/>
      <c r="DN45" s="77"/>
      <c r="DO45" s="77"/>
      <c r="DP45" s="77"/>
      <c r="DQ45" s="77"/>
      <c r="DR45" s="77"/>
      <c r="DS45" s="77"/>
      <c r="DT45" s="77"/>
      <c r="DU45" s="77"/>
      <c r="DV45" s="77"/>
      <c r="DW45" s="77"/>
      <c r="DX45" s="77"/>
      <c r="DY45" s="77"/>
      <c r="DZ45" s="77"/>
      <c r="EA45" s="77"/>
      <c r="EB45" s="77"/>
      <c r="EC45" s="77"/>
      <c r="ED45" s="77"/>
      <c r="EE45" s="77"/>
      <c r="EF45" s="77"/>
      <c r="EG45" s="77"/>
      <c r="EH45" s="77"/>
      <c r="EI45" s="77"/>
      <c r="EJ45" s="77"/>
    </row>
    <row r="46" spans="1:140" ht="27" customHeight="1" x14ac:dyDescent="0.2">
      <c r="A46" s="155"/>
      <c r="H46" s="155"/>
      <c r="I46" s="155"/>
      <c r="J46" s="155"/>
      <c r="K46" s="155"/>
      <c r="L46" s="155"/>
      <c r="M46" s="155"/>
      <c r="N46" s="155"/>
      <c r="O46" s="155"/>
      <c r="P46" s="155"/>
      <c r="Q46" s="155"/>
      <c r="R46" s="155"/>
      <c r="S46" s="155"/>
      <c r="T46" s="155"/>
      <c r="U46" s="155"/>
      <c r="V46" s="155"/>
      <c r="W46" s="155"/>
      <c r="X46" s="155"/>
      <c r="Y46" s="155"/>
      <c r="Z46" s="155"/>
      <c r="AA46" s="155"/>
      <c r="AB46" s="155"/>
      <c r="AC46" s="155"/>
      <c r="AD46" s="155"/>
      <c r="AE46" s="155"/>
      <c r="AF46" s="155"/>
      <c r="AG46" s="155"/>
      <c r="AH46" s="155"/>
      <c r="AI46" s="155"/>
      <c r="AJ46" s="155"/>
      <c r="AK46" s="155"/>
      <c r="AL46" s="155"/>
      <c r="AM46" s="155"/>
      <c r="AN46" s="155"/>
      <c r="AO46" s="155"/>
      <c r="AP46" s="155"/>
      <c r="AQ46" s="155"/>
      <c r="AR46" s="155"/>
      <c r="AS46" s="155"/>
      <c r="AT46" s="155"/>
      <c r="AU46" s="155"/>
      <c r="AV46" s="155"/>
      <c r="AW46" s="155"/>
      <c r="AX46" s="155"/>
      <c r="AY46" s="156"/>
      <c r="AZ46" s="156"/>
      <c r="BA46" s="156"/>
      <c r="BB46" s="156"/>
      <c r="BC46" s="156"/>
      <c r="BD46" s="156"/>
      <c r="BE46" s="156"/>
      <c r="BF46" s="156"/>
      <c r="BG46" s="156"/>
      <c r="BH46" s="156"/>
      <c r="BI46" s="77"/>
      <c r="BJ46" s="77"/>
      <c r="BK46" s="77"/>
      <c r="BL46" s="77"/>
      <c r="BM46" s="77"/>
      <c r="BN46" s="77"/>
      <c r="BO46" s="77"/>
      <c r="BP46" s="77"/>
      <c r="BQ46" s="77"/>
      <c r="BR46" s="77"/>
      <c r="BS46" s="77"/>
      <c r="BT46" s="77"/>
      <c r="BU46" s="77"/>
      <c r="BV46" s="77"/>
      <c r="BW46" s="77"/>
      <c r="BX46" s="77"/>
      <c r="BY46" s="77"/>
      <c r="BZ46" s="77"/>
      <c r="CA46" s="77"/>
      <c r="CB46" s="77"/>
      <c r="CC46" s="77"/>
      <c r="CD46" s="77"/>
      <c r="CE46" s="77"/>
      <c r="CF46" s="77"/>
      <c r="CG46" s="77"/>
      <c r="CH46" s="77"/>
      <c r="CI46" s="77"/>
      <c r="CJ46" s="77"/>
      <c r="CK46" s="77"/>
      <c r="CL46" s="77"/>
      <c r="CM46" s="77"/>
      <c r="CN46" s="77"/>
      <c r="CO46" s="77"/>
      <c r="CP46" s="77"/>
      <c r="CQ46" s="77"/>
      <c r="CR46" s="77"/>
      <c r="CS46" s="77"/>
      <c r="CT46" s="77"/>
      <c r="CU46" s="77"/>
      <c r="CV46" s="77"/>
      <c r="CW46" s="77"/>
      <c r="CX46" s="77"/>
      <c r="CY46" s="77"/>
      <c r="CZ46" s="77"/>
      <c r="DA46" s="77"/>
      <c r="DB46" s="77"/>
      <c r="DC46" s="77"/>
      <c r="DD46" s="77"/>
      <c r="DE46" s="77"/>
      <c r="DF46" s="77"/>
      <c r="DG46" s="77"/>
      <c r="DH46" s="77"/>
      <c r="DI46" s="77"/>
      <c r="DJ46" s="77"/>
      <c r="DK46" s="77"/>
      <c r="DL46" s="77"/>
      <c r="DM46" s="77"/>
      <c r="DN46" s="77"/>
      <c r="DO46" s="77"/>
      <c r="DP46" s="77"/>
      <c r="DQ46" s="77"/>
      <c r="DR46" s="77"/>
      <c r="DS46" s="77"/>
      <c r="DT46" s="77"/>
      <c r="DU46" s="77"/>
      <c r="DV46" s="77"/>
      <c r="DW46" s="77"/>
      <c r="DX46" s="77"/>
      <c r="DY46" s="77"/>
      <c r="DZ46" s="77"/>
      <c r="EA46" s="77"/>
      <c r="EB46" s="77"/>
      <c r="EC46" s="77"/>
      <c r="ED46" s="77"/>
      <c r="EE46" s="77"/>
      <c r="EF46" s="77"/>
      <c r="EG46" s="77"/>
      <c r="EH46" s="77"/>
      <c r="EI46" s="77"/>
      <c r="EJ46" s="77"/>
    </row>
    <row r="47" spans="1:140" ht="31.9" customHeight="1" x14ac:dyDescent="0.2">
      <c r="A47" s="155"/>
      <c r="C47" s="78" t="s">
        <v>77</v>
      </c>
      <c r="L47" s="155"/>
      <c r="M47" s="155"/>
      <c r="N47" s="155"/>
      <c r="O47" s="155"/>
      <c r="P47" s="155"/>
      <c r="Q47" s="155"/>
      <c r="R47" s="155"/>
      <c r="S47" s="155"/>
      <c r="T47" s="155"/>
      <c r="U47" s="155"/>
      <c r="V47" s="155"/>
      <c r="W47" s="155"/>
      <c r="X47" s="155"/>
      <c r="Y47" s="155"/>
      <c r="Z47" s="155"/>
      <c r="AA47" s="155"/>
      <c r="AB47" s="155"/>
      <c r="AC47" s="155"/>
      <c r="AD47" s="155"/>
      <c r="AE47" s="155"/>
      <c r="AF47" s="155"/>
      <c r="AG47" s="155"/>
      <c r="AH47" s="155"/>
      <c r="AI47" s="155"/>
      <c r="AJ47" s="155"/>
      <c r="AK47" s="155"/>
      <c r="AL47" s="155"/>
      <c r="AM47" s="155"/>
      <c r="AN47" s="155"/>
      <c r="AO47" s="155"/>
      <c r="AP47" s="155"/>
      <c r="AQ47" s="155"/>
      <c r="AR47" s="155"/>
      <c r="AS47" s="155"/>
      <c r="AT47" s="155"/>
      <c r="AU47" s="155"/>
      <c r="AV47" s="155"/>
      <c r="AW47" s="155"/>
      <c r="AX47" s="155"/>
      <c r="AY47" s="156"/>
      <c r="AZ47" s="156"/>
      <c r="BA47" s="156"/>
      <c r="BB47" s="156"/>
      <c r="BC47" s="156"/>
      <c r="BD47" s="156"/>
      <c r="BE47" s="156"/>
      <c r="BF47" s="156"/>
      <c r="BG47" s="156"/>
      <c r="BH47" s="156"/>
      <c r="BI47" s="77"/>
      <c r="BJ47" s="77"/>
      <c r="BK47" s="77"/>
      <c r="BL47" s="77"/>
      <c r="BM47" s="77"/>
      <c r="BN47" s="77"/>
      <c r="BO47" s="77"/>
      <c r="BP47" s="77"/>
      <c r="BQ47" s="77"/>
      <c r="BR47" s="77"/>
      <c r="BS47" s="77"/>
      <c r="BT47" s="77"/>
      <c r="BU47" s="77"/>
      <c r="BV47" s="77"/>
      <c r="BW47" s="77"/>
      <c r="BX47" s="77"/>
      <c r="BY47" s="77"/>
      <c r="BZ47" s="77"/>
      <c r="CA47" s="77"/>
      <c r="CB47" s="77"/>
      <c r="CC47" s="77"/>
      <c r="CD47" s="77"/>
      <c r="CE47" s="77"/>
      <c r="CF47" s="77"/>
      <c r="CG47" s="77"/>
      <c r="CH47" s="77"/>
      <c r="CI47" s="77"/>
      <c r="CJ47" s="77"/>
      <c r="CK47" s="77"/>
      <c r="CL47" s="77"/>
      <c r="CM47" s="77"/>
      <c r="CN47" s="77"/>
      <c r="CO47" s="77"/>
      <c r="CP47" s="77"/>
      <c r="CQ47" s="77"/>
      <c r="CR47" s="77"/>
      <c r="CS47" s="77"/>
      <c r="CT47" s="77"/>
      <c r="CU47" s="77"/>
      <c r="CV47" s="77"/>
      <c r="CW47" s="77"/>
      <c r="CX47" s="77"/>
      <c r="CY47" s="77"/>
      <c r="CZ47" s="77"/>
      <c r="DA47" s="77"/>
      <c r="DB47" s="77"/>
      <c r="DC47" s="77"/>
      <c r="DD47" s="77"/>
      <c r="DE47" s="77"/>
      <c r="DF47" s="77"/>
      <c r="DG47" s="77"/>
      <c r="DH47" s="77"/>
      <c r="DI47" s="77"/>
      <c r="DJ47" s="77"/>
      <c r="DK47" s="77"/>
      <c r="DL47" s="77"/>
      <c r="DM47" s="77"/>
      <c r="DN47" s="77"/>
      <c r="DO47" s="77"/>
      <c r="DP47" s="77"/>
      <c r="DQ47" s="77"/>
      <c r="DR47" s="77"/>
      <c r="DS47" s="77"/>
      <c r="DT47" s="77"/>
      <c r="DU47" s="77"/>
      <c r="DV47" s="77"/>
      <c r="DW47" s="77"/>
      <c r="DX47" s="77"/>
      <c r="DY47" s="77"/>
      <c r="DZ47" s="77"/>
      <c r="EA47" s="77"/>
      <c r="EB47" s="77"/>
      <c r="EC47" s="77"/>
      <c r="ED47" s="77"/>
      <c r="EE47" s="77"/>
      <c r="EF47" s="77"/>
      <c r="EG47" s="77"/>
      <c r="EH47" s="77"/>
      <c r="EI47" s="77"/>
      <c r="EJ47" s="77"/>
    </row>
    <row r="48" spans="1:140" ht="31.9" customHeight="1" x14ac:dyDescent="0.2">
      <c r="A48" s="155"/>
      <c r="D48" s="78"/>
      <c r="L48" s="155"/>
      <c r="M48" s="155"/>
      <c r="N48" s="155"/>
      <c r="O48" s="155"/>
      <c r="P48" s="155"/>
      <c r="Q48" s="155"/>
      <c r="R48" s="155"/>
      <c r="S48" s="155"/>
      <c r="T48" s="155"/>
      <c r="U48" s="155"/>
      <c r="V48" s="155"/>
      <c r="W48" s="155"/>
      <c r="X48" s="155"/>
      <c r="Y48" s="155"/>
      <c r="Z48" s="155"/>
      <c r="AA48" s="155"/>
      <c r="AB48" s="155"/>
      <c r="AC48" s="155"/>
      <c r="AD48" s="155"/>
      <c r="AE48" s="155"/>
      <c r="AF48" s="155"/>
      <c r="AG48" s="155"/>
      <c r="AH48" s="155"/>
      <c r="AI48" s="155"/>
      <c r="AJ48" s="155"/>
      <c r="AK48" s="155"/>
      <c r="AL48" s="155"/>
      <c r="AM48" s="155"/>
      <c r="AN48" s="155"/>
      <c r="AO48" s="155"/>
      <c r="AP48" s="155"/>
      <c r="AQ48" s="155"/>
      <c r="AR48" s="155"/>
      <c r="AS48" s="155"/>
      <c r="AT48" s="155"/>
      <c r="AU48" s="155"/>
      <c r="AV48" s="155"/>
      <c r="AW48" s="155"/>
      <c r="AX48" s="155"/>
      <c r="AY48" s="156"/>
      <c r="AZ48" s="156"/>
      <c r="BA48" s="156"/>
      <c r="BB48" s="156"/>
      <c r="BC48" s="156"/>
      <c r="BD48" s="156"/>
      <c r="BE48" s="156"/>
      <c r="BF48" s="156"/>
      <c r="BG48" s="156"/>
      <c r="BH48" s="156"/>
      <c r="BI48" s="77"/>
      <c r="BJ48" s="77"/>
      <c r="BK48" s="77"/>
      <c r="BL48" s="77"/>
      <c r="BM48" s="77"/>
      <c r="BN48" s="77"/>
      <c r="BO48" s="77"/>
      <c r="BP48" s="77"/>
      <c r="BQ48" s="77"/>
      <c r="BR48" s="77"/>
      <c r="BS48" s="77"/>
      <c r="BT48" s="77"/>
      <c r="BU48" s="77"/>
      <c r="BV48" s="77"/>
      <c r="BW48" s="77"/>
      <c r="BX48" s="77"/>
      <c r="BY48" s="77"/>
      <c r="BZ48" s="77"/>
      <c r="CA48" s="77"/>
      <c r="CB48" s="77"/>
      <c r="CC48" s="77"/>
      <c r="CD48" s="77"/>
      <c r="CE48" s="77"/>
      <c r="CF48" s="77"/>
      <c r="CG48" s="77"/>
      <c r="CH48" s="77"/>
      <c r="CI48" s="77"/>
      <c r="CJ48" s="77"/>
      <c r="CK48" s="77"/>
      <c r="CL48" s="77"/>
      <c r="CM48" s="77"/>
      <c r="CN48" s="77"/>
      <c r="CO48" s="77"/>
      <c r="CP48" s="77"/>
      <c r="CQ48" s="77"/>
      <c r="CR48" s="77"/>
      <c r="CS48" s="77"/>
      <c r="CT48" s="77"/>
      <c r="CU48" s="77"/>
      <c r="CV48" s="77"/>
      <c r="CW48" s="77"/>
      <c r="CX48" s="77"/>
      <c r="CY48" s="77"/>
      <c r="CZ48" s="77"/>
      <c r="DA48" s="77"/>
      <c r="DB48" s="77"/>
      <c r="DC48" s="77"/>
      <c r="DD48" s="77"/>
      <c r="DE48" s="77"/>
      <c r="DF48" s="77"/>
      <c r="DG48" s="77"/>
      <c r="DH48" s="77"/>
      <c r="DI48" s="77"/>
      <c r="DJ48" s="77"/>
      <c r="DK48" s="77"/>
      <c r="DL48" s="77"/>
      <c r="DM48" s="77"/>
      <c r="DN48" s="77"/>
      <c r="DO48" s="77"/>
      <c r="DP48" s="77"/>
      <c r="DQ48" s="77"/>
      <c r="DR48" s="77"/>
      <c r="DS48" s="77"/>
      <c r="DT48" s="77"/>
      <c r="DU48" s="77"/>
      <c r="DV48" s="77"/>
      <c r="DW48" s="77"/>
      <c r="DX48" s="77"/>
      <c r="DY48" s="77"/>
      <c r="DZ48" s="77"/>
      <c r="EA48" s="77"/>
      <c r="EB48" s="77"/>
      <c r="EC48" s="77"/>
      <c r="ED48" s="77"/>
      <c r="EE48" s="77"/>
      <c r="EF48" s="77"/>
      <c r="EG48" s="77"/>
      <c r="EH48" s="77"/>
      <c r="EI48" s="77"/>
      <c r="EJ48" s="77"/>
    </row>
    <row r="49" spans="1:140" ht="31.9" customHeight="1" x14ac:dyDescent="0.2">
      <c r="B49" s="36" t="s">
        <v>246</v>
      </c>
      <c r="L49" s="155"/>
      <c r="M49" s="155"/>
      <c r="N49" s="155"/>
      <c r="O49" s="155"/>
      <c r="P49" s="155"/>
      <c r="Q49" s="155"/>
      <c r="R49" s="155"/>
      <c r="S49" s="155"/>
      <c r="T49" s="155"/>
      <c r="U49" s="155"/>
      <c r="V49" s="155"/>
      <c r="W49" s="155"/>
      <c r="X49" s="155"/>
      <c r="Y49" s="155"/>
      <c r="Z49" s="155"/>
      <c r="AA49" s="155"/>
      <c r="AB49" s="155"/>
      <c r="AC49" s="155"/>
      <c r="AD49" s="155"/>
      <c r="AE49" s="155"/>
      <c r="AF49" s="155"/>
      <c r="AG49" s="155"/>
      <c r="AH49" s="155"/>
      <c r="AI49" s="155"/>
      <c r="AJ49" s="155"/>
      <c r="AK49" s="155"/>
      <c r="AL49" s="155"/>
      <c r="AM49" s="155"/>
      <c r="AN49" s="155"/>
      <c r="AO49" s="155"/>
      <c r="AP49" s="155"/>
      <c r="AQ49" s="155"/>
      <c r="AR49" s="155"/>
      <c r="AS49" s="155"/>
      <c r="AT49" s="155"/>
      <c r="AU49" s="155"/>
      <c r="AV49" s="155"/>
      <c r="AW49" s="155"/>
      <c r="AX49" s="155"/>
      <c r="AY49" s="156"/>
      <c r="AZ49" s="156"/>
      <c r="BA49" s="156"/>
      <c r="BB49" s="156"/>
      <c r="BC49" s="156"/>
      <c r="BD49" s="156"/>
      <c r="BE49" s="156"/>
      <c r="BF49" s="156"/>
      <c r="BG49" s="156"/>
      <c r="BH49" s="156"/>
      <c r="BI49" s="77"/>
      <c r="BJ49" s="77"/>
      <c r="BK49" s="77"/>
      <c r="BL49" s="77"/>
      <c r="BM49" s="77"/>
      <c r="BN49" s="77"/>
      <c r="BO49" s="77"/>
      <c r="BP49" s="77"/>
      <c r="BQ49" s="77"/>
      <c r="BR49" s="77"/>
      <c r="BS49" s="77"/>
      <c r="BT49" s="77"/>
      <c r="BU49" s="77"/>
      <c r="BV49" s="77"/>
      <c r="BW49" s="77"/>
      <c r="BX49" s="77"/>
      <c r="BY49" s="77"/>
      <c r="BZ49" s="77"/>
      <c r="CA49" s="77"/>
      <c r="CB49" s="77"/>
      <c r="CC49" s="77"/>
      <c r="CD49" s="77"/>
      <c r="CE49" s="77"/>
      <c r="CF49" s="77"/>
      <c r="CG49" s="77"/>
      <c r="CH49" s="77"/>
      <c r="CI49" s="77"/>
      <c r="CJ49" s="77"/>
      <c r="CK49" s="77"/>
      <c r="CL49" s="77"/>
      <c r="CM49" s="77"/>
      <c r="CN49" s="77"/>
      <c r="CO49" s="77"/>
      <c r="CP49" s="77"/>
      <c r="CQ49" s="77"/>
      <c r="CR49" s="77"/>
      <c r="CS49" s="77"/>
      <c r="CT49" s="77"/>
      <c r="CU49" s="77"/>
      <c r="CV49" s="77"/>
      <c r="CW49" s="77"/>
      <c r="CX49" s="77"/>
      <c r="CY49" s="77"/>
      <c r="CZ49" s="77"/>
      <c r="DA49" s="77"/>
      <c r="DB49" s="77"/>
      <c r="DC49" s="77"/>
      <c r="DD49" s="77"/>
      <c r="DE49" s="77"/>
      <c r="DF49" s="77"/>
      <c r="DG49" s="77"/>
      <c r="DH49" s="77"/>
      <c r="DI49" s="77"/>
      <c r="DJ49" s="77"/>
      <c r="DK49" s="77"/>
      <c r="DL49" s="77"/>
      <c r="DM49" s="77"/>
      <c r="DN49" s="77"/>
      <c r="DO49" s="77"/>
      <c r="DP49" s="77"/>
      <c r="DQ49" s="77"/>
      <c r="DR49" s="77"/>
      <c r="DS49" s="77"/>
      <c r="DT49" s="77"/>
      <c r="DU49" s="77"/>
      <c r="DV49" s="77"/>
      <c r="DW49" s="77"/>
      <c r="DX49" s="77"/>
      <c r="DY49" s="77"/>
      <c r="DZ49" s="77"/>
      <c r="EA49" s="77"/>
      <c r="EB49" s="77"/>
      <c r="EC49" s="77"/>
      <c r="ED49" s="77"/>
      <c r="EE49" s="77"/>
      <c r="EF49" s="77"/>
      <c r="EG49" s="77"/>
      <c r="EH49" s="77"/>
      <c r="EI49" s="77"/>
      <c r="EJ49" s="77"/>
    </row>
    <row r="50" spans="1:140" ht="31.9" customHeight="1" x14ac:dyDescent="0.2">
      <c r="A50" s="155"/>
      <c r="B50" s="23"/>
      <c r="C50" s="24"/>
      <c r="D50" s="25" t="s">
        <v>192</v>
      </c>
      <c r="E50" s="25" t="s">
        <v>191</v>
      </c>
      <c r="F50" s="260" t="s">
        <v>331</v>
      </c>
      <c r="G50" s="260" t="s">
        <v>323</v>
      </c>
      <c r="H50" s="25" t="s">
        <v>190</v>
      </c>
      <c r="I50" s="25" t="s">
        <v>189</v>
      </c>
      <c r="J50" s="25" t="s">
        <v>188</v>
      </c>
      <c r="K50" s="25" t="s">
        <v>187</v>
      </c>
      <c r="L50" s="25" t="s">
        <v>186</v>
      </c>
      <c r="M50" s="25" t="s">
        <v>185</v>
      </c>
      <c r="N50" s="25" t="s">
        <v>184</v>
      </c>
      <c r="O50" s="25" t="s">
        <v>183</v>
      </c>
      <c r="P50" s="25" t="s">
        <v>346</v>
      </c>
      <c r="Q50" s="155"/>
      <c r="R50" s="155"/>
      <c r="S50" s="155"/>
      <c r="T50" s="155"/>
      <c r="U50" s="155"/>
      <c r="V50" s="155"/>
      <c r="W50" s="155"/>
      <c r="X50" s="155"/>
      <c r="Y50" s="155"/>
      <c r="Z50" s="155"/>
      <c r="AA50" s="155"/>
      <c r="AB50" s="155"/>
      <c r="AC50" s="155"/>
      <c r="AD50" s="155"/>
      <c r="AE50" s="155"/>
      <c r="AF50" s="155"/>
      <c r="AG50" s="155"/>
      <c r="AH50" s="155"/>
      <c r="AI50" s="155"/>
      <c r="AJ50" s="155"/>
      <c r="AK50" s="155"/>
      <c r="AL50" s="155"/>
      <c r="AM50" s="155"/>
      <c r="AN50" s="155"/>
      <c r="AO50" s="155"/>
      <c r="AP50" s="155"/>
      <c r="AQ50" s="155"/>
      <c r="AR50" s="155"/>
      <c r="AS50" s="155"/>
      <c r="AT50" s="155"/>
      <c r="AU50" s="155"/>
      <c r="AV50" s="155"/>
      <c r="AW50" s="155"/>
      <c r="AX50" s="155"/>
      <c r="AY50" s="156"/>
      <c r="AZ50" s="156"/>
      <c r="BA50" s="156"/>
      <c r="BB50" s="156"/>
      <c r="BC50" s="156"/>
      <c r="BD50" s="156"/>
      <c r="BE50" s="156"/>
      <c r="BF50" s="156"/>
      <c r="BG50" s="156"/>
      <c r="BH50" s="156"/>
      <c r="BI50" s="77"/>
      <c r="BJ50" s="77"/>
      <c r="BK50" s="77"/>
      <c r="BL50" s="77"/>
      <c r="BM50" s="77"/>
      <c r="BN50" s="77"/>
      <c r="BO50" s="77"/>
      <c r="BP50" s="77"/>
      <c r="BQ50" s="77"/>
      <c r="BR50" s="77"/>
      <c r="BS50" s="77"/>
      <c r="BT50" s="77"/>
      <c r="BU50" s="77"/>
      <c r="BV50" s="77"/>
      <c r="BW50" s="77"/>
      <c r="BX50" s="77"/>
      <c r="BY50" s="77"/>
      <c r="BZ50" s="77"/>
      <c r="CA50" s="77"/>
      <c r="CB50" s="77"/>
      <c r="CC50" s="77"/>
      <c r="CD50" s="77"/>
      <c r="CE50" s="77"/>
      <c r="CF50" s="77"/>
      <c r="CG50" s="77"/>
      <c r="CH50" s="77"/>
      <c r="CI50" s="77"/>
      <c r="CJ50" s="77"/>
      <c r="CK50" s="77"/>
      <c r="CL50" s="77"/>
      <c r="CM50" s="77"/>
      <c r="CN50" s="77"/>
      <c r="CO50" s="77"/>
      <c r="CP50" s="77"/>
      <c r="CQ50" s="77"/>
      <c r="CR50" s="77"/>
      <c r="CS50" s="77"/>
      <c r="CT50" s="77"/>
      <c r="CU50" s="77"/>
      <c r="CV50" s="77"/>
      <c r="CW50" s="77"/>
      <c r="CX50" s="77"/>
      <c r="CY50" s="77"/>
      <c r="CZ50" s="77"/>
      <c r="DA50" s="77"/>
      <c r="DB50" s="77"/>
      <c r="DC50" s="77"/>
      <c r="DD50" s="77"/>
      <c r="DE50" s="77"/>
      <c r="DF50" s="77"/>
      <c r="DG50" s="77"/>
      <c r="DH50" s="77"/>
      <c r="DI50" s="77"/>
      <c r="DJ50" s="77"/>
      <c r="DK50" s="77"/>
      <c r="DL50" s="77"/>
      <c r="DM50" s="77"/>
      <c r="DN50" s="77"/>
      <c r="DO50" s="77"/>
      <c r="DP50" s="77"/>
      <c r="DQ50" s="77"/>
      <c r="DR50" s="77"/>
      <c r="DS50" s="77"/>
      <c r="DT50" s="77"/>
      <c r="DU50" s="77"/>
      <c r="DV50" s="77"/>
      <c r="DW50" s="77"/>
      <c r="DX50" s="77"/>
      <c r="DY50" s="77"/>
      <c r="DZ50" s="77"/>
      <c r="EA50" s="77"/>
      <c r="EB50" s="77"/>
      <c r="EC50" s="77"/>
      <c r="ED50" s="77"/>
      <c r="EE50" s="77"/>
      <c r="EF50" s="77"/>
      <c r="EG50" s="77"/>
      <c r="EH50" s="77"/>
      <c r="EI50" s="77"/>
      <c r="EJ50" s="77"/>
    </row>
    <row r="51" spans="1:140" ht="31.9" customHeight="1" x14ac:dyDescent="0.2">
      <c r="A51" s="155"/>
      <c r="B51" s="26">
        <v>18</v>
      </c>
      <c r="C51" s="23" t="s">
        <v>245</v>
      </c>
      <c r="D51" s="27">
        <f>D18*$D$27/100*$E$36</f>
        <v>4496310</v>
      </c>
      <c r="E51" s="27">
        <f t="shared" ref="E51:P51" si="6">E18*$D$27/100*$E$36</f>
        <v>866736</v>
      </c>
      <c r="F51" s="27">
        <f t="shared" si="6"/>
        <v>255816</v>
      </c>
      <c r="G51" s="27">
        <f t="shared" si="6"/>
        <v>821898</v>
      </c>
      <c r="H51" s="27">
        <f t="shared" si="6"/>
        <v>34210.800000000003</v>
      </c>
      <c r="I51" s="27">
        <f t="shared" si="6"/>
        <v>15164</v>
      </c>
      <c r="J51" s="27">
        <f t="shared" si="6"/>
        <v>47324.25</v>
      </c>
      <c r="K51" s="27">
        <f t="shared" si="6"/>
        <v>14995.2</v>
      </c>
      <c r="L51" s="27">
        <f t="shared" si="6"/>
        <v>18724.5</v>
      </c>
      <c r="M51" s="27">
        <f t="shared" si="6"/>
        <v>164052</v>
      </c>
      <c r="N51" s="27">
        <f t="shared" si="6"/>
        <v>11256</v>
      </c>
      <c r="O51" s="27">
        <f t="shared" si="6"/>
        <v>47684.7</v>
      </c>
      <c r="P51" s="27">
        <f t="shared" si="6"/>
        <v>659950.5</v>
      </c>
      <c r="Q51" s="155"/>
      <c r="R51" s="155"/>
      <c r="S51" s="155"/>
      <c r="T51" s="155"/>
      <c r="U51" s="155"/>
      <c r="V51" s="155"/>
      <c r="W51" s="155"/>
      <c r="X51" s="155"/>
      <c r="Y51" s="155"/>
      <c r="Z51" s="155"/>
      <c r="AA51" s="155"/>
      <c r="AB51" s="155"/>
      <c r="AC51" s="155"/>
      <c r="AD51" s="155"/>
      <c r="AE51" s="155"/>
      <c r="AF51" s="155"/>
      <c r="AG51" s="155"/>
      <c r="AH51" s="155"/>
      <c r="AI51" s="155"/>
      <c r="AJ51" s="155"/>
      <c r="AK51" s="155"/>
      <c r="AL51" s="155"/>
      <c r="AM51" s="155"/>
      <c r="AN51" s="155"/>
      <c r="AO51" s="155"/>
      <c r="AP51" s="155"/>
      <c r="AQ51" s="155"/>
      <c r="AR51" s="155"/>
      <c r="AS51" s="155"/>
      <c r="AT51" s="155"/>
      <c r="AU51" s="155"/>
      <c r="AV51" s="155"/>
      <c r="AW51" s="155"/>
      <c r="AX51" s="155"/>
      <c r="AY51" s="156"/>
      <c r="AZ51" s="156"/>
      <c r="BA51" s="156"/>
      <c r="BB51" s="156"/>
      <c r="BC51" s="156"/>
      <c r="BD51" s="156"/>
      <c r="BE51" s="156"/>
      <c r="BF51" s="156"/>
      <c r="BG51" s="156"/>
      <c r="BH51" s="156"/>
      <c r="BI51" s="77"/>
      <c r="BJ51" s="77"/>
      <c r="BK51" s="77"/>
      <c r="BL51" s="77"/>
      <c r="BM51" s="77"/>
      <c r="BN51" s="77"/>
      <c r="BO51" s="77"/>
      <c r="BP51" s="77"/>
      <c r="BQ51" s="77"/>
      <c r="BR51" s="77"/>
      <c r="BS51" s="77"/>
      <c r="BT51" s="77"/>
      <c r="BU51" s="77"/>
      <c r="BV51" s="77"/>
      <c r="BW51" s="77"/>
      <c r="BX51" s="77"/>
      <c r="BY51" s="77"/>
      <c r="BZ51" s="77"/>
      <c r="CA51" s="77"/>
      <c r="CB51" s="77"/>
      <c r="CC51" s="77"/>
      <c r="CD51" s="77"/>
      <c r="CE51" s="77"/>
      <c r="CF51" s="77"/>
      <c r="CG51" s="77"/>
      <c r="CH51" s="77"/>
      <c r="CI51" s="77"/>
      <c r="CJ51" s="77"/>
      <c r="CK51" s="77"/>
      <c r="CL51" s="77"/>
      <c r="CM51" s="77"/>
      <c r="CN51" s="77"/>
      <c r="CO51" s="77"/>
      <c r="CP51" s="77"/>
      <c r="CQ51" s="77"/>
      <c r="CR51" s="77"/>
      <c r="CS51" s="77"/>
      <c r="CT51" s="77"/>
      <c r="CU51" s="77"/>
      <c r="CV51" s="77"/>
      <c r="CW51" s="77"/>
      <c r="CX51" s="77"/>
      <c r="CY51" s="77"/>
      <c r="CZ51" s="77"/>
      <c r="DA51" s="77"/>
      <c r="DB51" s="77"/>
      <c r="DC51" s="77"/>
      <c r="DD51" s="77"/>
      <c r="DE51" s="77"/>
      <c r="DF51" s="77"/>
      <c r="DG51" s="77"/>
      <c r="DH51" s="77"/>
      <c r="DI51" s="77"/>
      <c r="DJ51" s="77"/>
      <c r="DK51" s="77"/>
      <c r="DL51" s="77"/>
      <c r="DM51" s="77"/>
      <c r="DN51" s="77"/>
      <c r="DO51" s="77"/>
      <c r="DP51" s="77"/>
      <c r="DQ51" s="77"/>
      <c r="DR51" s="77"/>
      <c r="DS51" s="77"/>
      <c r="DT51" s="77"/>
      <c r="DU51" s="77"/>
      <c r="DV51" s="77"/>
      <c r="DW51" s="77"/>
      <c r="DX51" s="77"/>
      <c r="DY51" s="77"/>
      <c r="DZ51" s="77"/>
      <c r="EA51" s="77"/>
      <c r="EB51" s="77"/>
      <c r="EC51" s="77"/>
      <c r="ED51" s="77"/>
      <c r="EE51" s="77"/>
      <c r="EF51" s="77"/>
      <c r="EG51" s="77"/>
      <c r="EH51" s="77"/>
      <c r="EI51" s="77"/>
      <c r="EJ51" s="77"/>
    </row>
    <row r="52" spans="1:140" ht="31.9" customHeight="1" x14ac:dyDescent="0.2">
      <c r="A52" s="155"/>
      <c r="B52" s="26">
        <v>19</v>
      </c>
      <c r="C52" s="111" t="s">
        <v>244</v>
      </c>
      <c r="D52" s="27">
        <f>D18*$D$28/100*$E$37</f>
        <v>89926200</v>
      </c>
      <c r="E52" s="27">
        <f t="shared" ref="E52:P52" si="7">E18*$D$28/100*$E$37</f>
        <v>17334720</v>
      </c>
      <c r="F52" s="27">
        <f t="shared" si="7"/>
        <v>5116320</v>
      </c>
      <c r="G52" s="27">
        <f t="shared" si="7"/>
        <v>16437960</v>
      </c>
      <c r="H52" s="27">
        <f t="shared" si="7"/>
        <v>684216</v>
      </c>
      <c r="I52" s="27">
        <f t="shared" si="7"/>
        <v>303280</v>
      </c>
      <c r="J52" s="27">
        <f t="shared" si="7"/>
        <v>946485</v>
      </c>
      <c r="K52" s="27">
        <f t="shared" si="7"/>
        <v>299904</v>
      </c>
      <c r="L52" s="27">
        <f t="shared" si="7"/>
        <v>374490</v>
      </c>
      <c r="M52" s="27">
        <f t="shared" si="7"/>
        <v>3281040</v>
      </c>
      <c r="N52" s="27">
        <f t="shared" si="7"/>
        <v>225120</v>
      </c>
      <c r="O52" s="27">
        <f t="shared" si="7"/>
        <v>953694</v>
      </c>
      <c r="P52" s="27">
        <f t="shared" si="7"/>
        <v>13199010</v>
      </c>
      <c r="Q52" s="155"/>
      <c r="R52" s="155"/>
      <c r="S52" s="155"/>
      <c r="T52" s="155"/>
      <c r="U52" s="155"/>
      <c r="V52" s="155"/>
      <c r="W52" s="155"/>
      <c r="X52" s="155"/>
      <c r="Y52" s="155"/>
      <c r="Z52" s="155"/>
      <c r="AA52" s="155"/>
      <c r="AB52" s="155"/>
      <c r="AC52" s="155"/>
      <c r="AD52" s="155"/>
      <c r="AE52" s="155"/>
      <c r="AF52" s="155"/>
      <c r="AG52" s="155"/>
      <c r="AH52" s="155"/>
      <c r="AI52" s="155"/>
      <c r="AJ52" s="155"/>
      <c r="AK52" s="155"/>
      <c r="AL52" s="155"/>
      <c r="AM52" s="155"/>
      <c r="AN52" s="155"/>
      <c r="AO52" s="155"/>
      <c r="AP52" s="155"/>
      <c r="AQ52" s="155"/>
      <c r="AR52" s="155"/>
      <c r="AS52" s="155"/>
      <c r="AT52" s="155"/>
      <c r="AU52" s="155"/>
      <c r="AV52" s="155"/>
      <c r="AW52" s="155"/>
      <c r="AX52" s="155"/>
      <c r="AY52" s="156"/>
      <c r="AZ52" s="156"/>
      <c r="BA52" s="156"/>
      <c r="BB52" s="156"/>
      <c r="BC52" s="156"/>
      <c r="BD52" s="156"/>
      <c r="BE52" s="156"/>
      <c r="BF52" s="156"/>
      <c r="BG52" s="156"/>
      <c r="BH52" s="156"/>
      <c r="BI52" s="77"/>
      <c r="BJ52" s="77"/>
      <c r="BK52" s="77"/>
      <c r="BL52" s="77"/>
      <c r="BM52" s="77"/>
      <c r="BN52" s="77"/>
      <c r="BO52" s="77"/>
      <c r="BP52" s="77"/>
      <c r="BQ52" s="77"/>
      <c r="BR52" s="77"/>
      <c r="BS52" s="77"/>
      <c r="BT52" s="77"/>
      <c r="BU52" s="77"/>
      <c r="BV52" s="77"/>
      <c r="BW52" s="77"/>
      <c r="BX52" s="77"/>
      <c r="BY52" s="77"/>
      <c r="BZ52" s="77"/>
      <c r="CA52" s="77"/>
      <c r="CB52" s="77"/>
      <c r="CC52" s="77"/>
      <c r="CD52" s="77"/>
      <c r="CE52" s="77"/>
      <c r="CF52" s="77"/>
      <c r="CG52" s="77"/>
      <c r="CH52" s="77"/>
      <c r="CI52" s="77"/>
      <c r="CJ52" s="77"/>
      <c r="CK52" s="77"/>
      <c r="CL52" s="77"/>
      <c r="CM52" s="77"/>
      <c r="CN52" s="77"/>
      <c r="CO52" s="77"/>
      <c r="CP52" s="77"/>
      <c r="CQ52" s="77"/>
      <c r="CR52" s="77"/>
      <c r="CS52" s="77"/>
      <c r="CT52" s="77"/>
      <c r="CU52" s="77"/>
      <c r="CV52" s="77"/>
      <c r="CW52" s="77"/>
      <c r="CX52" s="77"/>
      <c r="CY52" s="77"/>
      <c r="CZ52" s="77"/>
      <c r="DA52" s="77"/>
      <c r="DB52" s="77"/>
      <c r="DC52" s="77"/>
      <c r="DD52" s="77"/>
      <c r="DE52" s="77"/>
      <c r="DF52" s="77"/>
      <c r="DG52" s="77"/>
      <c r="DH52" s="77"/>
      <c r="DI52" s="77"/>
      <c r="DJ52" s="77"/>
      <c r="DK52" s="77"/>
      <c r="DL52" s="77"/>
      <c r="DM52" s="77"/>
      <c r="DN52" s="77"/>
      <c r="DO52" s="77"/>
      <c r="DP52" s="77"/>
      <c r="DQ52" s="77"/>
      <c r="DR52" s="77"/>
      <c r="DS52" s="77"/>
      <c r="DT52" s="77"/>
      <c r="DU52" s="77"/>
      <c r="DV52" s="77"/>
      <c r="DW52" s="77"/>
      <c r="DX52" s="77"/>
      <c r="DY52" s="77"/>
      <c r="DZ52" s="77"/>
      <c r="EA52" s="77"/>
      <c r="EB52" s="77"/>
      <c r="EC52" s="77"/>
      <c r="ED52" s="77"/>
      <c r="EE52" s="77"/>
      <c r="EF52" s="77"/>
      <c r="EG52" s="77"/>
      <c r="EH52" s="77"/>
      <c r="EI52" s="77"/>
      <c r="EJ52" s="77"/>
    </row>
    <row r="53" spans="1:140" ht="31.9" customHeight="1" x14ac:dyDescent="0.2">
      <c r="B53" s="26">
        <v>20</v>
      </c>
      <c r="C53" s="111" t="s">
        <v>243</v>
      </c>
      <c r="D53" s="27">
        <f>D18*$D$29/100*$E$38</f>
        <v>10251586.800000001</v>
      </c>
      <c r="E53" s="27">
        <f t="shared" ref="E53:P53" si="8">E18*$D$29/100*$E$38</f>
        <v>1976158.08</v>
      </c>
      <c r="F53" s="27">
        <f t="shared" si="8"/>
        <v>583260.48</v>
      </c>
      <c r="G53" s="27">
        <f t="shared" si="8"/>
        <v>1873927.44</v>
      </c>
      <c r="H53" s="27">
        <f t="shared" si="8"/>
        <v>78000.624000000011</v>
      </c>
      <c r="I53" s="27">
        <f t="shared" si="8"/>
        <v>34573.919999999998</v>
      </c>
      <c r="J53" s="27">
        <f t="shared" si="8"/>
        <v>107899.29</v>
      </c>
      <c r="K53" s="27">
        <f t="shared" si="8"/>
        <v>34189.056000000004</v>
      </c>
      <c r="L53" s="27">
        <f t="shared" si="8"/>
        <v>42691.86</v>
      </c>
      <c r="M53" s="27">
        <f t="shared" si="8"/>
        <v>374038.56</v>
      </c>
      <c r="N53" s="27">
        <f t="shared" si="8"/>
        <v>25663.68</v>
      </c>
      <c r="O53" s="27">
        <f t="shared" si="8"/>
        <v>108721.11599999999</v>
      </c>
      <c r="P53" s="27">
        <f t="shared" si="8"/>
        <v>1504687.14</v>
      </c>
      <c r="Q53" s="155"/>
      <c r="R53" s="155"/>
      <c r="S53" s="155"/>
      <c r="T53" s="155"/>
      <c r="U53" s="155"/>
      <c r="V53" s="155"/>
      <c r="W53" s="155"/>
      <c r="X53" s="155"/>
      <c r="Y53" s="155"/>
      <c r="Z53" s="155"/>
      <c r="AA53" s="155"/>
      <c r="AB53" s="155"/>
      <c r="AC53" s="155"/>
      <c r="AD53" s="155"/>
      <c r="AE53" s="155"/>
      <c r="AF53" s="155"/>
      <c r="AG53" s="155"/>
      <c r="AH53" s="155"/>
      <c r="AI53" s="155"/>
      <c r="AJ53" s="155"/>
      <c r="AK53" s="155"/>
      <c r="AL53" s="155"/>
      <c r="AM53" s="155"/>
      <c r="AN53" s="155"/>
      <c r="AO53" s="155"/>
      <c r="AP53" s="155"/>
      <c r="AQ53" s="155"/>
      <c r="AR53" s="155"/>
      <c r="AS53" s="155"/>
      <c r="AT53" s="155"/>
      <c r="AU53" s="155"/>
      <c r="AV53" s="155"/>
      <c r="AW53" s="155"/>
      <c r="AX53" s="155"/>
      <c r="AY53" s="156"/>
      <c r="AZ53" s="156"/>
      <c r="BA53" s="156"/>
      <c r="BB53" s="156"/>
      <c r="BC53" s="156"/>
      <c r="BD53" s="156"/>
      <c r="BE53" s="156"/>
      <c r="BF53" s="156"/>
      <c r="BG53" s="156"/>
      <c r="BH53" s="156"/>
      <c r="BI53" s="77"/>
      <c r="BJ53" s="77"/>
      <c r="BK53" s="77"/>
      <c r="BL53" s="77"/>
      <c r="BM53" s="77"/>
      <c r="BN53" s="77"/>
      <c r="BO53" s="77"/>
      <c r="BP53" s="77"/>
      <c r="BQ53" s="77"/>
      <c r="BR53" s="77"/>
      <c r="BS53" s="77"/>
      <c r="BT53" s="77"/>
      <c r="BU53" s="77"/>
      <c r="BV53" s="77"/>
      <c r="BW53" s="77"/>
      <c r="BX53" s="77"/>
      <c r="BY53" s="77"/>
      <c r="BZ53" s="77"/>
      <c r="CA53" s="77"/>
      <c r="CB53" s="77"/>
      <c r="CC53" s="77"/>
      <c r="CD53" s="77"/>
      <c r="CE53" s="77"/>
      <c r="CF53" s="77"/>
      <c r="CG53" s="77"/>
      <c r="CH53" s="77"/>
      <c r="CI53" s="77"/>
      <c r="CJ53" s="77"/>
      <c r="CK53" s="77"/>
      <c r="CL53" s="77"/>
      <c r="CM53" s="77"/>
      <c r="CN53" s="77"/>
      <c r="CO53" s="77"/>
      <c r="CP53" s="77"/>
      <c r="CQ53" s="77"/>
      <c r="CR53" s="77"/>
      <c r="CS53" s="77"/>
      <c r="CT53" s="77"/>
      <c r="CU53" s="77"/>
      <c r="CV53" s="77"/>
      <c r="CW53" s="77"/>
      <c r="CX53" s="77"/>
      <c r="CY53" s="77"/>
      <c r="CZ53" s="77"/>
      <c r="DA53" s="77"/>
      <c r="DB53" s="77"/>
      <c r="DC53" s="77"/>
      <c r="DD53" s="77"/>
      <c r="DE53" s="77"/>
      <c r="DF53" s="77"/>
      <c r="DG53" s="77"/>
      <c r="DH53" s="77"/>
      <c r="DI53" s="77"/>
      <c r="DJ53" s="77"/>
      <c r="DK53" s="77"/>
      <c r="DL53" s="77"/>
      <c r="DM53" s="77"/>
      <c r="DN53" s="77"/>
      <c r="DO53" s="77"/>
      <c r="DP53" s="77"/>
      <c r="DQ53" s="77"/>
      <c r="DR53" s="77"/>
      <c r="DS53" s="77"/>
      <c r="DT53" s="77"/>
      <c r="DU53" s="77"/>
      <c r="DV53" s="77"/>
      <c r="DW53" s="77"/>
      <c r="DX53" s="77"/>
      <c r="DY53" s="77"/>
      <c r="DZ53" s="77"/>
      <c r="EA53" s="77"/>
      <c r="EB53" s="77"/>
      <c r="EC53" s="77"/>
      <c r="ED53" s="77"/>
      <c r="EE53" s="77"/>
      <c r="EF53" s="77"/>
      <c r="EG53" s="77"/>
      <c r="EH53" s="77"/>
      <c r="EI53" s="77"/>
      <c r="EJ53" s="77"/>
    </row>
    <row r="54" spans="1:140" ht="31.9" customHeight="1" x14ac:dyDescent="0.2">
      <c r="B54" s="26">
        <v>21</v>
      </c>
      <c r="C54" s="23" t="s">
        <v>242</v>
      </c>
      <c r="D54" s="27">
        <f>D18*$D$30/100*$E$39</f>
        <v>17985240</v>
      </c>
      <c r="E54" s="27">
        <f t="shared" ref="E54:P54" si="9">E18*$D$30/100*$E$39</f>
        <v>3466944</v>
      </c>
      <c r="F54" s="27">
        <f t="shared" si="9"/>
        <v>1023264</v>
      </c>
      <c r="G54" s="27">
        <f t="shared" si="9"/>
        <v>3287592</v>
      </c>
      <c r="H54" s="27">
        <f t="shared" si="9"/>
        <v>136843.20000000001</v>
      </c>
      <c r="I54" s="27">
        <f t="shared" si="9"/>
        <v>60656</v>
      </c>
      <c r="J54" s="27">
        <f t="shared" si="9"/>
        <v>189297</v>
      </c>
      <c r="K54" s="27">
        <f t="shared" si="9"/>
        <v>59980.800000000003</v>
      </c>
      <c r="L54" s="27">
        <f t="shared" si="9"/>
        <v>74898</v>
      </c>
      <c r="M54" s="27">
        <f t="shared" si="9"/>
        <v>656208</v>
      </c>
      <c r="N54" s="27">
        <f t="shared" si="9"/>
        <v>45024</v>
      </c>
      <c r="O54" s="27">
        <f t="shared" si="9"/>
        <v>190738.8</v>
      </c>
      <c r="P54" s="27">
        <f t="shared" si="9"/>
        <v>2639802</v>
      </c>
      <c r="Q54" s="155"/>
      <c r="R54" s="155"/>
      <c r="S54" s="155"/>
      <c r="T54" s="155"/>
      <c r="U54" s="155"/>
      <c r="V54" s="155"/>
      <c r="W54" s="155"/>
      <c r="X54" s="155"/>
      <c r="Y54" s="155"/>
      <c r="Z54" s="155"/>
      <c r="AA54" s="155"/>
      <c r="AB54" s="155"/>
      <c r="AC54" s="155"/>
      <c r="AD54" s="155"/>
      <c r="AE54" s="155"/>
      <c r="AF54" s="155"/>
      <c r="AG54" s="155"/>
      <c r="AH54" s="155"/>
      <c r="AI54" s="155"/>
      <c r="AJ54" s="155"/>
      <c r="AK54" s="155"/>
      <c r="AL54" s="155"/>
      <c r="AM54" s="155"/>
      <c r="AN54" s="155"/>
      <c r="AO54" s="155"/>
      <c r="AP54" s="155"/>
      <c r="AQ54" s="155"/>
      <c r="AR54" s="155"/>
      <c r="AS54" s="155"/>
      <c r="AT54" s="155"/>
      <c r="AU54" s="155"/>
      <c r="AV54" s="155"/>
      <c r="AW54" s="155"/>
      <c r="AX54" s="155"/>
      <c r="AY54" s="156"/>
      <c r="AZ54" s="156"/>
      <c r="BA54" s="156"/>
      <c r="BB54" s="156"/>
      <c r="BC54" s="156"/>
      <c r="BD54" s="156"/>
      <c r="BE54" s="156"/>
      <c r="BF54" s="156"/>
      <c r="BG54" s="156"/>
      <c r="BH54" s="156"/>
      <c r="BI54" s="77"/>
      <c r="BJ54" s="77"/>
      <c r="BK54" s="77"/>
      <c r="BL54" s="77"/>
      <c r="BM54" s="77"/>
      <c r="BN54" s="77"/>
      <c r="BO54" s="77"/>
      <c r="BP54" s="77"/>
      <c r="BQ54" s="77"/>
      <c r="BR54" s="77"/>
      <c r="BS54" s="77"/>
      <c r="BT54" s="77"/>
      <c r="BU54" s="77"/>
      <c r="BV54" s="77"/>
      <c r="BW54" s="77"/>
      <c r="BX54" s="77"/>
      <c r="BY54" s="77"/>
      <c r="BZ54" s="77"/>
      <c r="CA54" s="77"/>
      <c r="CB54" s="77"/>
      <c r="CC54" s="77"/>
      <c r="CD54" s="77"/>
      <c r="CE54" s="77"/>
      <c r="CF54" s="77"/>
      <c r="CG54" s="77"/>
      <c r="CH54" s="77"/>
      <c r="CI54" s="77"/>
      <c r="CJ54" s="77"/>
      <c r="CK54" s="77"/>
      <c r="CL54" s="77"/>
      <c r="CM54" s="77"/>
      <c r="CN54" s="77"/>
      <c r="CO54" s="77"/>
      <c r="CP54" s="77"/>
      <c r="CQ54" s="77"/>
      <c r="CR54" s="77"/>
      <c r="CS54" s="77"/>
      <c r="CT54" s="77"/>
      <c r="CU54" s="77"/>
      <c r="CV54" s="77"/>
      <c r="CW54" s="77"/>
      <c r="CX54" s="77"/>
      <c r="CY54" s="77"/>
      <c r="CZ54" s="77"/>
      <c r="DA54" s="77"/>
      <c r="DB54" s="77"/>
      <c r="DC54" s="77"/>
      <c r="DD54" s="77"/>
      <c r="DE54" s="77"/>
      <c r="DF54" s="77"/>
      <c r="DG54" s="77"/>
      <c r="DH54" s="77"/>
      <c r="DI54" s="77"/>
      <c r="DJ54" s="77"/>
      <c r="DK54" s="77"/>
      <c r="DL54" s="77"/>
      <c r="DM54" s="77"/>
      <c r="DN54" s="77"/>
      <c r="DO54" s="77"/>
      <c r="DP54" s="77"/>
      <c r="DQ54" s="77"/>
      <c r="DR54" s="77"/>
      <c r="DS54" s="77"/>
      <c r="DT54" s="77"/>
      <c r="DU54" s="77"/>
      <c r="DV54" s="77"/>
      <c r="DW54" s="77"/>
      <c r="DX54" s="77"/>
      <c r="DY54" s="77"/>
      <c r="DZ54" s="77"/>
      <c r="EA54" s="77"/>
      <c r="EB54" s="77"/>
      <c r="EC54" s="77"/>
      <c r="ED54" s="77"/>
      <c r="EE54" s="77"/>
      <c r="EF54" s="77"/>
      <c r="EG54" s="77"/>
      <c r="EH54" s="77"/>
      <c r="EI54" s="77"/>
      <c r="EJ54" s="77"/>
    </row>
    <row r="55" spans="1:140" ht="31.9" customHeight="1" x14ac:dyDescent="0.2">
      <c r="B55" s="26">
        <v>22</v>
      </c>
      <c r="C55" s="111" t="s">
        <v>241</v>
      </c>
      <c r="D55" s="27">
        <f>D18*$D$31/100*$E$38</f>
        <v>21582288</v>
      </c>
      <c r="E55" s="27">
        <f t="shared" ref="E55:P55" si="10">E18*$D$31/100*$E$38</f>
        <v>4160332.8</v>
      </c>
      <c r="F55" s="27">
        <f t="shared" si="10"/>
        <v>1227916.8</v>
      </c>
      <c r="G55" s="27">
        <f t="shared" si="10"/>
        <v>3945110.4</v>
      </c>
      <c r="H55" s="27">
        <f t="shared" si="10"/>
        <v>164211.84</v>
      </c>
      <c r="I55" s="27">
        <f t="shared" si="10"/>
        <v>72787.199999999997</v>
      </c>
      <c r="J55" s="27">
        <f t="shared" si="10"/>
        <v>227156.4</v>
      </c>
      <c r="K55" s="27">
        <f t="shared" si="10"/>
        <v>71976.960000000006</v>
      </c>
      <c r="L55" s="27">
        <f t="shared" si="10"/>
        <v>89877.6</v>
      </c>
      <c r="M55" s="27">
        <f t="shared" si="10"/>
        <v>787449.6</v>
      </c>
      <c r="N55" s="27">
        <f t="shared" si="10"/>
        <v>54028.800000000003</v>
      </c>
      <c r="O55" s="27">
        <f t="shared" si="10"/>
        <v>228886.56</v>
      </c>
      <c r="P55" s="27">
        <f t="shared" si="10"/>
        <v>3167762.4</v>
      </c>
      <c r="Q55" s="12"/>
      <c r="R55" s="12"/>
      <c r="S55" s="12"/>
      <c r="T55" s="12"/>
      <c r="U55" s="12"/>
      <c r="V55" s="12"/>
      <c r="W55" s="12"/>
      <c r="X55" s="12"/>
      <c r="Y55" s="12"/>
      <c r="Z55" s="12"/>
      <c r="AA55" s="181"/>
      <c r="AB55" s="181"/>
      <c r="AC55" s="181"/>
      <c r="AD55" s="181"/>
      <c r="AE55" s="181"/>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77"/>
      <c r="BJ55" s="77"/>
      <c r="BK55" s="77"/>
      <c r="BL55" s="77"/>
      <c r="BM55" s="77"/>
      <c r="BN55" s="77"/>
      <c r="BO55" s="77"/>
      <c r="BP55" s="77"/>
      <c r="BQ55" s="77"/>
      <c r="BR55" s="77"/>
      <c r="BS55" s="77"/>
      <c r="BT55" s="77"/>
      <c r="BU55" s="77"/>
      <c r="BV55" s="77"/>
      <c r="BW55" s="77"/>
      <c r="BX55" s="77"/>
      <c r="BY55" s="77"/>
      <c r="BZ55" s="77"/>
      <c r="CA55" s="77"/>
      <c r="CB55" s="77"/>
      <c r="CC55" s="77"/>
      <c r="CD55" s="77"/>
      <c r="CE55" s="77"/>
      <c r="CF55" s="77"/>
      <c r="CG55" s="77"/>
      <c r="CH55" s="77"/>
      <c r="CI55" s="77"/>
      <c r="CJ55" s="77"/>
      <c r="CK55" s="77"/>
      <c r="CL55" s="77"/>
      <c r="CM55" s="77"/>
      <c r="CN55" s="77"/>
      <c r="CO55" s="77"/>
      <c r="CP55" s="77"/>
      <c r="CQ55" s="77"/>
      <c r="CR55" s="77"/>
      <c r="CS55" s="77"/>
      <c r="CT55" s="77"/>
      <c r="CU55" s="77"/>
      <c r="CV55" s="77"/>
      <c r="CW55" s="77"/>
      <c r="CX55" s="77"/>
      <c r="CY55" s="77"/>
      <c r="CZ55" s="77"/>
      <c r="DA55" s="77"/>
      <c r="DB55" s="77"/>
      <c r="DC55" s="77"/>
      <c r="DD55" s="77"/>
      <c r="DE55" s="77"/>
      <c r="DF55" s="77"/>
      <c r="DG55" s="77"/>
      <c r="DH55" s="77"/>
      <c r="DI55" s="77"/>
      <c r="DJ55" s="77"/>
      <c r="DK55" s="77"/>
      <c r="DL55" s="77"/>
      <c r="DM55" s="77"/>
      <c r="DN55" s="77"/>
      <c r="DO55" s="77"/>
      <c r="DP55" s="77"/>
      <c r="DQ55" s="77"/>
      <c r="DR55" s="77"/>
      <c r="DS55" s="77"/>
      <c r="DT55" s="77"/>
      <c r="DU55" s="77"/>
      <c r="DV55" s="77"/>
      <c r="DW55" s="77"/>
      <c r="DX55" s="77"/>
      <c r="DY55" s="77"/>
      <c r="DZ55" s="77"/>
      <c r="EA55" s="77"/>
      <c r="EB55" s="77"/>
      <c r="EC55" s="77"/>
      <c r="ED55" s="77"/>
      <c r="EE55" s="77"/>
      <c r="EF55" s="77"/>
      <c r="EG55" s="77"/>
      <c r="EH55" s="77"/>
      <c r="EI55" s="77"/>
      <c r="EJ55" s="77"/>
    </row>
    <row r="56" spans="1:140" ht="31.9" customHeight="1" x14ac:dyDescent="0.2">
      <c r="B56" s="26">
        <v>23</v>
      </c>
      <c r="C56" s="111" t="s">
        <v>240</v>
      </c>
      <c r="D56" s="27">
        <f t="shared" ref="D56:G56" si="11">SUM(D51:D55)</f>
        <v>144241624.80000001</v>
      </c>
      <c r="E56" s="27">
        <f t="shared" si="11"/>
        <v>27804890.879999999</v>
      </c>
      <c r="F56" s="27">
        <f t="shared" si="11"/>
        <v>8206577.2800000003</v>
      </c>
      <c r="G56" s="27">
        <f t="shared" si="11"/>
        <v>26366487.84</v>
      </c>
      <c r="H56" s="27">
        <f t="shared" ref="H56:P56" si="12">SUM(H51:H55)</f>
        <v>1097482.4640000002</v>
      </c>
      <c r="I56" s="27">
        <f t="shared" si="12"/>
        <v>486461.12</v>
      </c>
      <c r="J56" s="27">
        <f t="shared" si="12"/>
        <v>1518161.94</v>
      </c>
      <c r="K56" s="27">
        <f t="shared" si="12"/>
        <v>481046.016</v>
      </c>
      <c r="L56" s="27">
        <f t="shared" si="12"/>
        <v>600681.96</v>
      </c>
      <c r="M56" s="27">
        <f t="shared" si="12"/>
        <v>5262788.16</v>
      </c>
      <c r="N56" s="27">
        <f t="shared" si="12"/>
        <v>361092.48</v>
      </c>
      <c r="O56" s="27">
        <f t="shared" si="12"/>
        <v>1529725.176</v>
      </c>
      <c r="P56" s="27">
        <f t="shared" si="12"/>
        <v>21171212.039999999</v>
      </c>
      <c r="Q56" s="12"/>
      <c r="R56" s="12"/>
      <c r="S56" s="12"/>
      <c r="T56" s="12"/>
      <c r="U56" s="12"/>
      <c r="V56" s="12"/>
      <c r="W56" s="12"/>
      <c r="X56" s="12"/>
      <c r="Y56" s="12"/>
      <c r="Z56" s="12"/>
      <c r="AA56" s="181"/>
      <c r="AB56" s="181"/>
      <c r="AC56" s="181"/>
      <c r="AD56" s="181"/>
      <c r="AE56" s="181"/>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77"/>
      <c r="BJ56" s="77"/>
      <c r="BK56" s="77"/>
      <c r="BL56" s="77"/>
      <c r="BM56" s="77"/>
      <c r="BN56" s="77"/>
      <c r="BO56" s="77"/>
      <c r="BP56" s="77"/>
      <c r="BQ56" s="77"/>
      <c r="BR56" s="77"/>
      <c r="BS56" s="77"/>
      <c r="BT56" s="77"/>
      <c r="BU56" s="77"/>
      <c r="BV56" s="77"/>
      <c r="BW56" s="77"/>
      <c r="BX56" s="77"/>
      <c r="BY56" s="77"/>
      <c r="BZ56" s="77"/>
      <c r="CA56" s="77"/>
      <c r="CB56" s="77"/>
      <c r="CC56" s="77"/>
      <c r="CD56" s="77"/>
      <c r="CE56" s="77"/>
      <c r="CF56" s="77"/>
      <c r="CG56" s="77"/>
      <c r="CH56" s="77"/>
      <c r="CI56" s="77"/>
      <c r="CJ56" s="77"/>
      <c r="CK56" s="77"/>
      <c r="CL56" s="77"/>
      <c r="CM56" s="77"/>
      <c r="CN56" s="77"/>
      <c r="CO56" s="77"/>
      <c r="CP56" s="77"/>
      <c r="CQ56" s="77"/>
      <c r="CR56" s="77"/>
      <c r="CS56" s="77"/>
      <c r="CT56" s="77"/>
      <c r="CU56" s="77"/>
      <c r="CV56" s="77"/>
      <c r="CW56" s="77"/>
      <c r="CX56" s="77"/>
      <c r="CY56" s="77"/>
      <c r="CZ56" s="77"/>
      <c r="DA56" s="77"/>
      <c r="DB56" s="77"/>
      <c r="DC56" s="77"/>
      <c r="DD56" s="77"/>
      <c r="DE56" s="77"/>
      <c r="DF56" s="77"/>
      <c r="DG56" s="77"/>
      <c r="DH56" s="77"/>
      <c r="DI56" s="77"/>
      <c r="DJ56" s="77"/>
      <c r="DK56" s="77"/>
      <c r="DL56" s="77"/>
      <c r="DM56" s="77"/>
      <c r="DN56" s="77"/>
      <c r="DO56" s="77"/>
      <c r="DP56" s="77"/>
      <c r="DQ56" s="77"/>
      <c r="DR56" s="77"/>
      <c r="DS56" s="77"/>
      <c r="DT56" s="77"/>
      <c r="DU56" s="77"/>
      <c r="DV56" s="77"/>
      <c r="DW56" s="77"/>
      <c r="DX56" s="77"/>
      <c r="DY56" s="77"/>
      <c r="DZ56" s="77"/>
      <c r="EA56" s="77"/>
      <c r="EB56" s="77"/>
      <c r="EC56" s="77"/>
      <c r="ED56" s="77"/>
      <c r="EE56" s="77"/>
      <c r="EF56" s="77"/>
      <c r="EG56" s="77"/>
      <c r="EH56" s="77"/>
      <c r="EI56" s="77"/>
      <c r="EJ56" s="77"/>
    </row>
    <row r="57" spans="1:140" ht="31.9" customHeight="1" x14ac:dyDescent="0.2">
      <c r="A57" s="155"/>
      <c r="P57" s="155"/>
      <c r="Q57" s="155"/>
      <c r="R57" s="155"/>
      <c r="S57" s="155"/>
      <c r="T57" s="155"/>
      <c r="U57" s="155"/>
      <c r="V57" s="155"/>
      <c r="W57" s="155"/>
      <c r="X57" s="155"/>
      <c r="Y57" s="155"/>
      <c r="Z57" s="155"/>
      <c r="AA57" s="155"/>
      <c r="AB57" s="155"/>
      <c r="AC57" s="155"/>
      <c r="AD57" s="155"/>
      <c r="AE57" s="155"/>
      <c r="AF57" s="155"/>
      <c r="AG57" s="155"/>
      <c r="AH57" s="155"/>
      <c r="AI57" s="155"/>
      <c r="AJ57" s="155"/>
      <c r="AK57" s="155"/>
      <c r="AL57" s="155"/>
      <c r="AM57" s="155"/>
      <c r="AN57" s="155"/>
      <c r="AO57" s="155"/>
      <c r="AP57" s="155"/>
      <c r="AQ57" s="155"/>
      <c r="AR57" s="155"/>
      <c r="AS57" s="155"/>
      <c r="AT57" s="155"/>
      <c r="AU57" s="155"/>
      <c r="AV57" s="156"/>
      <c r="AW57" s="156"/>
      <c r="AX57" s="156"/>
      <c r="AY57" s="156"/>
      <c r="AZ57" s="156"/>
      <c r="BA57" s="156"/>
      <c r="BB57" s="156"/>
      <c r="BC57" s="156"/>
      <c r="BD57" s="156"/>
      <c r="BE57" s="156"/>
      <c r="BF57" s="156"/>
      <c r="BG57" s="156"/>
      <c r="BH57" s="156"/>
      <c r="BI57" s="77"/>
      <c r="BJ57" s="77"/>
      <c r="BK57" s="77"/>
      <c r="BL57" s="77"/>
      <c r="BM57" s="77"/>
      <c r="BN57" s="77"/>
      <c r="BO57" s="77"/>
      <c r="BP57" s="77"/>
      <c r="BQ57" s="77"/>
      <c r="BR57" s="77"/>
      <c r="BS57" s="77"/>
      <c r="BT57" s="77"/>
      <c r="BU57" s="77"/>
      <c r="BV57" s="77"/>
      <c r="BW57" s="77"/>
      <c r="BX57" s="77"/>
      <c r="BY57" s="77"/>
      <c r="BZ57" s="77"/>
      <c r="CA57" s="77"/>
      <c r="CB57" s="77"/>
      <c r="CC57" s="77"/>
      <c r="CD57" s="77"/>
      <c r="CE57" s="77"/>
      <c r="CF57" s="77"/>
      <c r="CG57" s="77"/>
      <c r="CH57" s="77"/>
      <c r="CI57" s="77"/>
      <c r="CJ57" s="77"/>
      <c r="CK57" s="77"/>
      <c r="CL57" s="77"/>
      <c r="CM57" s="77"/>
      <c r="CN57" s="77"/>
      <c r="CO57" s="77"/>
      <c r="CP57" s="77"/>
      <c r="CQ57" s="77"/>
      <c r="CR57" s="77"/>
      <c r="CS57" s="77"/>
      <c r="CT57" s="77"/>
      <c r="CU57" s="77"/>
      <c r="CV57" s="77"/>
      <c r="CW57" s="77"/>
      <c r="CX57" s="77"/>
      <c r="CY57" s="77"/>
      <c r="CZ57" s="77"/>
      <c r="DA57" s="77"/>
      <c r="DB57" s="77"/>
      <c r="DC57" s="77"/>
      <c r="DD57" s="77"/>
      <c r="DE57" s="77"/>
      <c r="DF57" s="77"/>
      <c r="DG57" s="77"/>
      <c r="DH57" s="77"/>
      <c r="DI57" s="77"/>
      <c r="DJ57" s="77"/>
      <c r="DK57" s="77"/>
      <c r="DL57" s="77"/>
      <c r="DM57" s="77"/>
      <c r="DN57" s="77"/>
      <c r="DO57" s="77"/>
      <c r="DP57" s="77"/>
      <c r="DQ57" s="77"/>
      <c r="DR57" s="77"/>
      <c r="DS57" s="77"/>
      <c r="DT57" s="77"/>
      <c r="DU57" s="77"/>
      <c r="DV57" s="77"/>
      <c r="DW57" s="77"/>
      <c r="DX57" s="77"/>
      <c r="DY57" s="77"/>
      <c r="DZ57" s="77"/>
      <c r="EA57" s="77"/>
      <c r="EB57" s="77"/>
      <c r="EC57" s="77"/>
      <c r="ED57" s="77"/>
      <c r="EE57" s="77"/>
      <c r="EF57" s="77"/>
      <c r="EG57" s="77"/>
      <c r="EH57" s="77"/>
      <c r="EI57" s="77"/>
      <c r="EJ57" s="77"/>
    </row>
    <row r="58" spans="1:140" ht="31.9" customHeight="1" x14ac:dyDescent="0.2">
      <c r="B58" s="36" t="s">
        <v>81</v>
      </c>
      <c r="M58" s="155"/>
      <c r="N58" s="155"/>
      <c r="O58" s="155"/>
      <c r="P58" s="155"/>
      <c r="Q58" s="155"/>
      <c r="R58" s="155"/>
      <c r="S58" s="155"/>
      <c r="T58" s="155"/>
      <c r="U58" s="155"/>
      <c r="V58" s="155"/>
      <c r="W58" s="155"/>
      <c r="X58" s="155"/>
      <c r="Y58" s="155"/>
      <c r="Z58" s="155"/>
      <c r="AA58" s="155"/>
      <c r="AB58" s="155"/>
      <c r="AC58" s="155"/>
      <c r="AD58" s="155"/>
      <c r="AE58" s="155"/>
      <c r="AF58" s="155"/>
      <c r="AG58" s="155"/>
      <c r="AH58" s="155"/>
      <c r="AI58" s="155"/>
      <c r="AJ58" s="155"/>
      <c r="AK58" s="155"/>
      <c r="AL58" s="155"/>
      <c r="AM58" s="155"/>
      <c r="AN58" s="155"/>
      <c r="AO58" s="155"/>
      <c r="AP58" s="155"/>
      <c r="AQ58" s="155"/>
      <c r="AR58" s="155"/>
      <c r="AS58" s="155"/>
      <c r="AT58" s="155"/>
      <c r="AU58" s="155"/>
      <c r="AV58" s="155"/>
      <c r="AW58" s="155"/>
      <c r="AX58" s="155"/>
      <c r="AY58" s="156"/>
      <c r="AZ58" s="156"/>
      <c r="BA58" s="156"/>
      <c r="BB58" s="156"/>
      <c r="BC58" s="156"/>
      <c r="BD58" s="156"/>
      <c r="BE58" s="156"/>
      <c r="BF58" s="156"/>
      <c r="BG58" s="156"/>
      <c r="BH58" s="156"/>
      <c r="BI58" s="77"/>
      <c r="BJ58" s="77"/>
      <c r="BK58" s="77"/>
      <c r="BL58" s="77"/>
      <c r="BM58" s="77"/>
      <c r="BN58" s="77"/>
      <c r="BO58" s="77"/>
      <c r="BP58" s="77"/>
      <c r="BQ58" s="77"/>
      <c r="BR58" s="77"/>
      <c r="BS58" s="77"/>
      <c r="BT58" s="77"/>
      <c r="BU58" s="77"/>
      <c r="BV58" s="77"/>
      <c r="BW58" s="77"/>
      <c r="BX58" s="77"/>
      <c r="BY58" s="77"/>
      <c r="BZ58" s="77"/>
      <c r="CA58" s="77"/>
      <c r="CB58" s="77"/>
      <c r="CC58" s="77"/>
      <c r="CD58" s="77"/>
      <c r="CE58" s="77"/>
      <c r="CF58" s="77"/>
      <c r="CG58" s="77"/>
      <c r="CH58" s="77"/>
      <c r="CI58" s="77"/>
      <c r="CJ58" s="77"/>
      <c r="CK58" s="77"/>
      <c r="CL58" s="77"/>
      <c r="CM58" s="77"/>
      <c r="CN58" s="77"/>
      <c r="CO58" s="77"/>
      <c r="CP58" s="77"/>
      <c r="CQ58" s="77"/>
      <c r="CR58" s="77"/>
      <c r="CS58" s="77"/>
      <c r="CT58" s="77"/>
      <c r="CU58" s="77"/>
      <c r="CV58" s="77"/>
      <c r="CW58" s="77"/>
      <c r="CX58" s="77"/>
      <c r="CY58" s="77"/>
      <c r="CZ58" s="77"/>
      <c r="DA58" s="77"/>
      <c r="DB58" s="77"/>
      <c r="DC58" s="77"/>
      <c r="DD58" s="77"/>
      <c r="DE58" s="77"/>
      <c r="DF58" s="77"/>
      <c r="DG58" s="77"/>
      <c r="DH58" s="77"/>
      <c r="DI58" s="77"/>
      <c r="DJ58" s="77"/>
      <c r="DK58" s="77"/>
      <c r="DL58" s="77"/>
      <c r="DM58" s="77"/>
      <c r="DN58" s="77"/>
      <c r="DO58" s="77"/>
      <c r="DP58" s="77"/>
      <c r="DQ58" s="77"/>
      <c r="DR58" s="77"/>
      <c r="DS58" s="77"/>
      <c r="DT58" s="77"/>
      <c r="DU58" s="77"/>
      <c r="DV58" s="77"/>
      <c r="DW58" s="77"/>
      <c r="DX58" s="77"/>
      <c r="DY58" s="77"/>
      <c r="DZ58" s="77"/>
      <c r="EA58" s="77"/>
      <c r="EB58" s="77"/>
      <c r="EC58" s="77"/>
      <c r="ED58" s="77"/>
      <c r="EE58" s="77"/>
      <c r="EF58" s="77"/>
      <c r="EG58" s="77"/>
      <c r="EH58" s="77"/>
      <c r="EI58" s="77"/>
      <c r="EJ58" s="77"/>
    </row>
    <row r="59" spans="1:140" ht="31.9" customHeight="1" x14ac:dyDescent="0.2">
      <c r="A59" s="155"/>
      <c r="B59" s="23"/>
      <c r="C59" s="24"/>
      <c r="D59" s="25" t="s">
        <v>192</v>
      </c>
      <c r="E59" s="25" t="s">
        <v>191</v>
      </c>
      <c r="F59" s="260" t="s">
        <v>331</v>
      </c>
      <c r="G59" s="260" t="s">
        <v>323</v>
      </c>
      <c r="H59" s="25" t="s">
        <v>190</v>
      </c>
      <c r="I59" s="25" t="s">
        <v>189</v>
      </c>
      <c r="J59" s="25" t="s">
        <v>188</v>
      </c>
      <c r="K59" s="25" t="s">
        <v>187</v>
      </c>
      <c r="L59" s="25" t="s">
        <v>186</v>
      </c>
      <c r="M59" s="25" t="s">
        <v>185</v>
      </c>
      <c r="N59" s="25" t="s">
        <v>184</v>
      </c>
      <c r="O59" s="25" t="s">
        <v>183</v>
      </c>
      <c r="P59" s="260" t="s">
        <v>346</v>
      </c>
      <c r="Q59" s="155"/>
      <c r="R59" s="155"/>
      <c r="S59" s="155"/>
      <c r="T59" s="155"/>
      <c r="U59" s="155"/>
      <c r="V59" s="155"/>
      <c r="W59" s="155"/>
      <c r="X59" s="155"/>
      <c r="Y59" s="155"/>
      <c r="Z59" s="155"/>
      <c r="AA59" s="155"/>
      <c r="AB59" s="155"/>
      <c r="AC59" s="155"/>
      <c r="AD59" s="155"/>
      <c r="AE59" s="155"/>
      <c r="AF59" s="155"/>
      <c r="AG59" s="155"/>
      <c r="AH59" s="155"/>
      <c r="AI59" s="155"/>
      <c r="AJ59" s="155"/>
      <c r="AK59" s="155"/>
      <c r="AL59" s="155"/>
      <c r="AM59" s="155"/>
      <c r="AN59" s="155"/>
      <c r="AO59" s="155"/>
      <c r="AP59" s="155"/>
      <c r="AQ59" s="155"/>
      <c r="AR59" s="155"/>
      <c r="AS59" s="155"/>
      <c r="AT59" s="155"/>
      <c r="AU59" s="155"/>
      <c r="AV59" s="155"/>
      <c r="AW59" s="155"/>
      <c r="AX59" s="155"/>
      <c r="AY59" s="156"/>
      <c r="AZ59" s="156"/>
      <c r="BA59" s="156"/>
      <c r="BB59" s="156"/>
      <c r="BC59" s="156"/>
      <c r="BD59" s="156"/>
      <c r="BE59" s="156"/>
      <c r="BF59" s="156"/>
      <c r="BG59" s="156"/>
      <c r="BH59" s="156"/>
      <c r="BI59" s="77"/>
      <c r="BJ59" s="77"/>
      <c r="BK59" s="77"/>
      <c r="BL59" s="77"/>
      <c r="BM59" s="77"/>
      <c r="BN59" s="77"/>
      <c r="BO59" s="77"/>
      <c r="BP59" s="77"/>
      <c r="BQ59" s="77"/>
      <c r="BR59" s="77"/>
      <c r="BS59" s="77"/>
      <c r="BT59" s="77"/>
      <c r="BU59" s="77"/>
      <c r="BV59" s="77"/>
      <c r="BW59" s="77"/>
      <c r="BX59" s="77"/>
      <c r="BY59" s="77"/>
      <c r="BZ59" s="77"/>
      <c r="CA59" s="77"/>
      <c r="CB59" s="77"/>
      <c r="CC59" s="77"/>
      <c r="CD59" s="77"/>
      <c r="CE59" s="77"/>
      <c r="CF59" s="77"/>
      <c r="CG59" s="77"/>
      <c r="CH59" s="77"/>
      <c r="CI59" s="77"/>
      <c r="CJ59" s="77"/>
      <c r="CK59" s="77"/>
      <c r="CL59" s="77"/>
      <c r="CM59" s="77"/>
      <c r="CN59" s="77"/>
      <c r="CO59" s="77"/>
      <c r="CP59" s="77"/>
      <c r="CQ59" s="77"/>
      <c r="CR59" s="77"/>
      <c r="CS59" s="77"/>
      <c r="CT59" s="77"/>
      <c r="CU59" s="77"/>
      <c r="CV59" s="77"/>
      <c r="CW59" s="77"/>
      <c r="CX59" s="77"/>
      <c r="CY59" s="77"/>
      <c r="CZ59" s="77"/>
      <c r="DA59" s="77"/>
      <c r="DB59" s="77"/>
      <c r="DC59" s="77"/>
      <c r="DD59" s="77"/>
      <c r="DE59" s="77"/>
      <c r="DF59" s="77"/>
      <c r="DG59" s="77"/>
      <c r="DH59" s="77"/>
      <c r="DI59" s="77"/>
      <c r="DJ59" s="77"/>
      <c r="DK59" s="77"/>
      <c r="DL59" s="77"/>
      <c r="DM59" s="77"/>
      <c r="DN59" s="77"/>
      <c r="DO59" s="77"/>
      <c r="DP59" s="77"/>
      <c r="DQ59" s="77"/>
      <c r="DR59" s="77"/>
      <c r="DS59" s="77"/>
      <c r="DT59" s="77"/>
      <c r="DU59" s="77"/>
      <c r="DV59" s="77"/>
      <c r="DW59" s="77"/>
      <c r="DX59" s="77"/>
      <c r="DY59" s="77"/>
      <c r="DZ59" s="77"/>
      <c r="EA59" s="77"/>
      <c r="EB59" s="77"/>
      <c r="EC59" s="77"/>
      <c r="ED59" s="77"/>
      <c r="EE59" s="77"/>
      <c r="EF59" s="77"/>
      <c r="EG59" s="77"/>
      <c r="EH59" s="77"/>
      <c r="EI59" s="77"/>
      <c r="EJ59" s="77"/>
    </row>
    <row r="60" spans="1:140" ht="31.9" customHeight="1" x14ac:dyDescent="0.2">
      <c r="A60" s="155"/>
      <c r="B60" s="26">
        <v>24</v>
      </c>
      <c r="C60" s="23" t="s">
        <v>245</v>
      </c>
      <c r="D60" s="27">
        <f>D16*$D$27/100*$E$36</f>
        <v>7137000</v>
      </c>
      <c r="E60" s="27">
        <f t="shared" ref="E60:P60" si="13">E16*$D$27/100*$E$36</f>
        <v>1805700</v>
      </c>
      <c r="F60" s="27">
        <f t="shared" si="13"/>
        <v>581400</v>
      </c>
      <c r="G60" s="27">
        <f t="shared" si="13"/>
        <v>1867950</v>
      </c>
      <c r="H60" s="27">
        <f t="shared" si="13"/>
        <v>79560</v>
      </c>
      <c r="I60" s="27">
        <f t="shared" si="13"/>
        <v>151640</v>
      </c>
      <c r="J60" s="27">
        <f t="shared" si="13"/>
        <v>83025</v>
      </c>
      <c r="K60" s="27">
        <f t="shared" si="13"/>
        <v>31240</v>
      </c>
      <c r="L60" s="27">
        <f t="shared" si="13"/>
        <v>25650</v>
      </c>
      <c r="M60" s="27">
        <f t="shared" si="13"/>
        <v>364560</v>
      </c>
      <c r="N60" s="27">
        <f t="shared" si="13"/>
        <v>32160</v>
      </c>
      <c r="O60" s="27">
        <f t="shared" si="13"/>
        <v>164430</v>
      </c>
      <c r="P60" s="27">
        <f t="shared" si="13"/>
        <v>1404150</v>
      </c>
      <c r="Q60" s="155"/>
      <c r="R60" s="155"/>
      <c r="S60" s="155"/>
      <c r="T60" s="155"/>
      <c r="U60" s="155"/>
      <c r="V60" s="155"/>
      <c r="W60" s="155"/>
      <c r="X60" s="155"/>
      <c r="Y60" s="155"/>
      <c r="Z60" s="155"/>
      <c r="AA60" s="155"/>
      <c r="AB60" s="155"/>
      <c r="AC60" s="155"/>
      <c r="AD60" s="155"/>
      <c r="AE60" s="155"/>
      <c r="AF60" s="155"/>
      <c r="AG60" s="155"/>
      <c r="AH60" s="155"/>
      <c r="AI60" s="155"/>
      <c r="AJ60" s="155"/>
      <c r="AK60" s="155"/>
      <c r="AL60" s="155"/>
      <c r="AM60" s="155"/>
      <c r="AN60" s="155"/>
      <c r="AO60" s="155"/>
      <c r="AP60" s="155"/>
      <c r="AQ60" s="155"/>
      <c r="AR60" s="155"/>
      <c r="AS60" s="155"/>
      <c r="AT60" s="155"/>
      <c r="AU60" s="155"/>
      <c r="AV60" s="155"/>
      <c r="AW60" s="155"/>
      <c r="AX60" s="155"/>
      <c r="AY60" s="156"/>
      <c r="AZ60" s="156"/>
      <c r="BA60" s="156"/>
      <c r="BB60" s="156"/>
      <c r="BC60" s="156"/>
      <c r="BD60" s="156"/>
      <c r="BE60" s="156"/>
      <c r="BF60" s="156"/>
      <c r="BG60" s="156"/>
      <c r="BH60" s="156"/>
      <c r="BI60" s="77"/>
      <c r="BJ60" s="77"/>
      <c r="BK60" s="77"/>
      <c r="BL60" s="77"/>
      <c r="BM60" s="77"/>
      <c r="BN60" s="77"/>
      <c r="BO60" s="77"/>
      <c r="BP60" s="77"/>
      <c r="BQ60" s="77"/>
      <c r="BR60" s="77"/>
      <c r="BS60" s="77"/>
      <c r="BT60" s="77"/>
      <c r="BU60" s="77"/>
      <c r="BV60" s="77"/>
      <c r="BW60" s="77"/>
      <c r="BX60" s="77"/>
      <c r="BY60" s="77"/>
      <c r="BZ60" s="77"/>
      <c r="CA60" s="77"/>
      <c r="CB60" s="77"/>
      <c r="CC60" s="77"/>
      <c r="CD60" s="77"/>
      <c r="CE60" s="77"/>
      <c r="CF60" s="77"/>
      <c r="CG60" s="77"/>
      <c r="CH60" s="77"/>
      <c r="CI60" s="77"/>
      <c r="CJ60" s="77"/>
      <c r="CK60" s="77"/>
      <c r="CL60" s="77"/>
      <c r="CM60" s="77"/>
      <c r="CN60" s="77"/>
      <c r="CO60" s="77"/>
      <c r="CP60" s="77"/>
      <c r="CQ60" s="77"/>
      <c r="CR60" s="77"/>
      <c r="CS60" s="77"/>
      <c r="CT60" s="77"/>
      <c r="CU60" s="77"/>
      <c r="CV60" s="77"/>
      <c r="CW60" s="77"/>
      <c r="CX60" s="77"/>
      <c r="CY60" s="77"/>
      <c r="CZ60" s="77"/>
      <c r="DA60" s="77"/>
      <c r="DB60" s="77"/>
      <c r="DC60" s="77"/>
      <c r="DD60" s="77"/>
      <c r="DE60" s="77"/>
      <c r="DF60" s="77"/>
      <c r="DG60" s="77"/>
      <c r="DH60" s="77"/>
      <c r="DI60" s="77"/>
      <c r="DJ60" s="77"/>
      <c r="DK60" s="77"/>
      <c r="DL60" s="77"/>
      <c r="DM60" s="77"/>
      <c r="DN60" s="77"/>
      <c r="DO60" s="77"/>
      <c r="DP60" s="77"/>
      <c r="DQ60" s="77"/>
      <c r="DR60" s="77"/>
      <c r="DS60" s="77"/>
      <c r="DT60" s="77"/>
      <c r="DU60" s="77"/>
      <c r="DV60" s="77"/>
      <c r="DW60" s="77"/>
      <c r="DX60" s="77"/>
      <c r="DY60" s="77"/>
      <c r="DZ60" s="77"/>
      <c r="EA60" s="77"/>
      <c r="EB60" s="77"/>
      <c r="EC60" s="77"/>
      <c r="ED60" s="77"/>
      <c r="EE60" s="77"/>
      <c r="EF60" s="77"/>
      <c r="EG60" s="77"/>
      <c r="EH60" s="77"/>
      <c r="EI60" s="77"/>
      <c r="EJ60" s="77"/>
    </row>
    <row r="61" spans="1:140" ht="31.9" customHeight="1" x14ac:dyDescent="0.2">
      <c r="A61" s="155"/>
      <c r="B61" s="26">
        <v>25</v>
      </c>
      <c r="C61" s="111" t="s">
        <v>244</v>
      </c>
      <c r="D61" s="27">
        <f>D16*$D$28/100*$E$37</f>
        <v>142740000</v>
      </c>
      <c r="E61" s="27">
        <f t="shared" ref="E61:P61" si="14">E16*$D$28/100*$E$37</f>
        <v>36114000</v>
      </c>
      <c r="F61" s="27">
        <f t="shared" si="14"/>
        <v>11628000</v>
      </c>
      <c r="G61" s="27">
        <f t="shared" si="14"/>
        <v>37359000</v>
      </c>
      <c r="H61" s="27">
        <f t="shared" si="14"/>
        <v>1591200</v>
      </c>
      <c r="I61" s="27">
        <f t="shared" si="14"/>
        <v>3032800</v>
      </c>
      <c r="J61" s="27">
        <f t="shared" si="14"/>
        <v>1660500</v>
      </c>
      <c r="K61" s="27">
        <f t="shared" si="14"/>
        <v>624800</v>
      </c>
      <c r="L61" s="27">
        <f t="shared" si="14"/>
        <v>513000</v>
      </c>
      <c r="M61" s="27">
        <f t="shared" si="14"/>
        <v>7291200</v>
      </c>
      <c r="N61" s="27">
        <f t="shared" si="14"/>
        <v>643200</v>
      </c>
      <c r="O61" s="27">
        <f t="shared" si="14"/>
        <v>3288600</v>
      </c>
      <c r="P61" s="27">
        <f t="shared" si="14"/>
        <v>28083000</v>
      </c>
      <c r="Q61" s="155"/>
      <c r="R61" s="155"/>
      <c r="S61" s="155"/>
      <c r="T61" s="155"/>
      <c r="U61" s="155"/>
      <c r="V61" s="155"/>
      <c r="W61" s="155"/>
      <c r="X61" s="155"/>
      <c r="Y61" s="155"/>
      <c r="Z61" s="155"/>
      <c r="AA61" s="155"/>
      <c r="AB61" s="155"/>
      <c r="AC61" s="155"/>
      <c r="AD61" s="155"/>
      <c r="AE61" s="155"/>
      <c r="AF61" s="155"/>
      <c r="AG61" s="155"/>
      <c r="AH61" s="155"/>
      <c r="AI61" s="155"/>
      <c r="AJ61" s="155"/>
      <c r="AK61" s="155"/>
      <c r="AL61" s="155"/>
      <c r="AM61" s="155"/>
      <c r="AN61" s="155"/>
      <c r="AO61" s="155"/>
      <c r="AP61" s="155"/>
      <c r="AQ61" s="155"/>
      <c r="AR61" s="155"/>
      <c r="AS61" s="155"/>
      <c r="AT61" s="155"/>
      <c r="AU61" s="155"/>
      <c r="AV61" s="155"/>
      <c r="AW61" s="155"/>
      <c r="AX61" s="155"/>
      <c r="AY61" s="156"/>
      <c r="AZ61" s="156"/>
      <c r="BA61" s="156"/>
      <c r="BB61" s="156"/>
      <c r="BC61" s="156"/>
      <c r="BD61" s="156"/>
      <c r="BE61" s="156"/>
      <c r="BF61" s="156"/>
      <c r="BG61" s="156"/>
      <c r="BH61" s="156"/>
      <c r="BI61" s="77"/>
      <c r="BJ61" s="77"/>
      <c r="BK61" s="77"/>
      <c r="BL61" s="77"/>
      <c r="BM61" s="77"/>
      <c r="BN61" s="77"/>
      <c r="BO61" s="77"/>
      <c r="BP61" s="77"/>
      <c r="BQ61" s="77"/>
      <c r="BR61" s="77"/>
      <c r="BS61" s="77"/>
      <c r="BT61" s="77"/>
      <c r="BU61" s="77"/>
      <c r="BV61" s="77"/>
      <c r="BW61" s="77"/>
      <c r="BX61" s="77"/>
      <c r="BY61" s="77"/>
      <c r="BZ61" s="77"/>
      <c r="CA61" s="77"/>
      <c r="CB61" s="77"/>
      <c r="CC61" s="77"/>
      <c r="CD61" s="77"/>
      <c r="CE61" s="77"/>
      <c r="CF61" s="77"/>
      <c r="CG61" s="77"/>
      <c r="CH61" s="77"/>
      <c r="CI61" s="77"/>
      <c r="CJ61" s="77"/>
      <c r="CK61" s="77"/>
      <c r="CL61" s="77"/>
      <c r="CM61" s="77"/>
      <c r="CN61" s="77"/>
      <c r="CO61" s="77"/>
      <c r="CP61" s="77"/>
      <c r="CQ61" s="77"/>
      <c r="CR61" s="77"/>
      <c r="CS61" s="77"/>
      <c r="CT61" s="77"/>
      <c r="CU61" s="77"/>
      <c r="CV61" s="77"/>
      <c r="CW61" s="77"/>
      <c r="CX61" s="77"/>
      <c r="CY61" s="77"/>
      <c r="CZ61" s="77"/>
      <c r="DA61" s="77"/>
      <c r="DB61" s="77"/>
      <c r="DC61" s="77"/>
      <c r="DD61" s="77"/>
      <c r="DE61" s="77"/>
      <c r="DF61" s="77"/>
      <c r="DG61" s="77"/>
      <c r="DH61" s="77"/>
      <c r="DI61" s="77"/>
      <c r="DJ61" s="77"/>
      <c r="DK61" s="77"/>
      <c r="DL61" s="77"/>
      <c r="DM61" s="77"/>
      <c r="DN61" s="77"/>
      <c r="DO61" s="77"/>
      <c r="DP61" s="77"/>
      <c r="DQ61" s="77"/>
      <c r="DR61" s="77"/>
      <c r="DS61" s="77"/>
      <c r="DT61" s="77"/>
      <c r="DU61" s="77"/>
      <c r="DV61" s="77"/>
      <c r="DW61" s="77"/>
      <c r="DX61" s="77"/>
      <c r="DY61" s="77"/>
      <c r="DZ61" s="77"/>
      <c r="EA61" s="77"/>
      <c r="EB61" s="77"/>
      <c r="EC61" s="77"/>
      <c r="ED61" s="77"/>
      <c r="EE61" s="77"/>
      <c r="EF61" s="77"/>
      <c r="EG61" s="77"/>
      <c r="EH61" s="77"/>
      <c r="EI61" s="77"/>
      <c r="EJ61" s="77"/>
    </row>
    <row r="62" spans="1:140" ht="31.9" customHeight="1" x14ac:dyDescent="0.2">
      <c r="B62" s="26">
        <v>26</v>
      </c>
      <c r="C62" s="111" t="s">
        <v>243</v>
      </c>
      <c r="D62" s="27">
        <f>D16*$D$29/100*$E$38</f>
        <v>16272360</v>
      </c>
      <c r="E62" s="27">
        <f t="shared" ref="E62:P62" si="15">E16*$D$29/100*$E$38</f>
        <v>4116996</v>
      </c>
      <c r="F62" s="27">
        <f t="shared" si="15"/>
        <v>1325592</v>
      </c>
      <c r="G62" s="27">
        <f t="shared" si="15"/>
        <v>4258926</v>
      </c>
      <c r="H62" s="27">
        <f t="shared" si="15"/>
        <v>181396.8</v>
      </c>
      <c r="I62" s="27">
        <f t="shared" si="15"/>
        <v>345739.2</v>
      </c>
      <c r="J62" s="27">
        <f t="shared" si="15"/>
        <v>189297</v>
      </c>
      <c r="K62" s="27">
        <f t="shared" si="15"/>
        <v>71227.199999999997</v>
      </c>
      <c r="L62" s="27">
        <f t="shared" si="15"/>
        <v>58482</v>
      </c>
      <c r="M62" s="27">
        <f t="shared" si="15"/>
        <v>831196.8</v>
      </c>
      <c r="N62" s="27">
        <f t="shared" si="15"/>
        <v>73324.800000000003</v>
      </c>
      <c r="O62" s="27">
        <f t="shared" si="15"/>
        <v>374900.4</v>
      </c>
      <c r="P62" s="27">
        <f t="shared" si="15"/>
        <v>3201462</v>
      </c>
      <c r="Q62" s="155"/>
      <c r="R62" s="155"/>
      <c r="S62" s="155"/>
      <c r="T62" s="155"/>
      <c r="U62" s="155"/>
      <c r="V62" s="155"/>
      <c r="W62" s="155"/>
      <c r="X62" s="155"/>
      <c r="Y62" s="155"/>
      <c r="Z62" s="155"/>
      <c r="AA62" s="155"/>
      <c r="AB62" s="155"/>
      <c r="AC62" s="155"/>
      <c r="AD62" s="155"/>
      <c r="AE62" s="155"/>
      <c r="AF62" s="155"/>
      <c r="AG62" s="155"/>
      <c r="AH62" s="155"/>
      <c r="AI62" s="155"/>
      <c r="AJ62" s="155"/>
      <c r="AK62" s="155"/>
      <c r="AL62" s="155"/>
      <c r="AM62" s="155"/>
      <c r="AN62" s="155"/>
      <c r="AO62" s="155"/>
      <c r="AP62" s="155"/>
      <c r="AQ62" s="155"/>
      <c r="AR62" s="155"/>
      <c r="AS62" s="155"/>
      <c r="AT62" s="155"/>
      <c r="AU62" s="155"/>
      <c r="AV62" s="155"/>
      <c r="AW62" s="155"/>
      <c r="AX62" s="155"/>
      <c r="AY62" s="156"/>
      <c r="AZ62" s="156"/>
      <c r="BA62" s="156"/>
      <c r="BB62" s="156"/>
      <c r="BC62" s="156"/>
      <c r="BD62" s="156"/>
      <c r="BE62" s="156"/>
      <c r="BF62" s="156"/>
      <c r="BG62" s="156"/>
      <c r="BH62" s="156"/>
      <c r="BI62" s="77"/>
      <c r="BJ62" s="77"/>
      <c r="BK62" s="77"/>
      <c r="BL62" s="77"/>
      <c r="BM62" s="77"/>
      <c r="BN62" s="77"/>
      <c r="BO62" s="77"/>
      <c r="BP62" s="77"/>
      <c r="BQ62" s="77"/>
      <c r="BR62" s="77"/>
      <c r="BS62" s="77"/>
      <c r="BT62" s="77"/>
      <c r="BU62" s="77"/>
      <c r="BV62" s="77"/>
      <c r="BW62" s="77"/>
      <c r="BX62" s="77"/>
      <c r="BY62" s="77"/>
      <c r="BZ62" s="77"/>
      <c r="CA62" s="77"/>
      <c r="CB62" s="77"/>
      <c r="CC62" s="77"/>
      <c r="CD62" s="77"/>
      <c r="CE62" s="77"/>
      <c r="CF62" s="77"/>
      <c r="CG62" s="77"/>
      <c r="CH62" s="77"/>
      <c r="CI62" s="77"/>
      <c r="CJ62" s="77"/>
      <c r="CK62" s="77"/>
      <c r="CL62" s="77"/>
      <c r="CM62" s="77"/>
      <c r="CN62" s="77"/>
      <c r="CO62" s="77"/>
      <c r="CP62" s="77"/>
      <c r="CQ62" s="77"/>
      <c r="CR62" s="77"/>
      <c r="CS62" s="77"/>
      <c r="CT62" s="77"/>
      <c r="CU62" s="77"/>
      <c r="CV62" s="77"/>
      <c r="CW62" s="77"/>
      <c r="CX62" s="77"/>
      <c r="CY62" s="77"/>
      <c r="CZ62" s="77"/>
      <c r="DA62" s="77"/>
      <c r="DB62" s="77"/>
      <c r="DC62" s="77"/>
      <c r="DD62" s="77"/>
      <c r="DE62" s="77"/>
      <c r="DF62" s="77"/>
      <c r="DG62" s="77"/>
      <c r="DH62" s="77"/>
      <c r="DI62" s="77"/>
      <c r="DJ62" s="77"/>
      <c r="DK62" s="77"/>
      <c r="DL62" s="77"/>
      <c r="DM62" s="77"/>
      <c r="DN62" s="77"/>
      <c r="DO62" s="77"/>
      <c r="DP62" s="77"/>
      <c r="DQ62" s="77"/>
      <c r="DR62" s="77"/>
      <c r="DS62" s="77"/>
      <c r="DT62" s="77"/>
      <c r="DU62" s="77"/>
      <c r="DV62" s="77"/>
      <c r="DW62" s="77"/>
      <c r="DX62" s="77"/>
      <c r="DY62" s="77"/>
      <c r="DZ62" s="77"/>
      <c r="EA62" s="77"/>
      <c r="EB62" s="77"/>
      <c r="EC62" s="77"/>
      <c r="ED62" s="77"/>
      <c r="EE62" s="77"/>
      <c r="EF62" s="77"/>
      <c r="EG62" s="77"/>
      <c r="EH62" s="77"/>
      <c r="EI62" s="77"/>
      <c r="EJ62" s="77"/>
    </row>
    <row r="63" spans="1:140" ht="31.9" customHeight="1" x14ac:dyDescent="0.2">
      <c r="B63" s="26">
        <v>27</v>
      </c>
      <c r="C63" s="23" t="s">
        <v>242</v>
      </c>
      <c r="D63" s="27">
        <f>D16*$D$30/100*$E$39</f>
        <v>28548000</v>
      </c>
      <c r="E63" s="27">
        <f t="shared" ref="E63:P63" si="16">E16*$D$30/100*$E$39</f>
        <v>7222800</v>
      </c>
      <c r="F63" s="27">
        <f t="shared" si="16"/>
        <v>2325600</v>
      </c>
      <c r="G63" s="27">
        <f t="shared" si="16"/>
        <v>7471800</v>
      </c>
      <c r="H63" s="27">
        <f t="shared" si="16"/>
        <v>318240</v>
      </c>
      <c r="I63" s="27">
        <f t="shared" si="16"/>
        <v>606560</v>
      </c>
      <c r="J63" s="27">
        <f t="shared" si="16"/>
        <v>332100</v>
      </c>
      <c r="K63" s="27">
        <f t="shared" si="16"/>
        <v>124960</v>
      </c>
      <c r="L63" s="27">
        <f t="shared" si="16"/>
        <v>102600</v>
      </c>
      <c r="M63" s="27">
        <f t="shared" si="16"/>
        <v>1458240</v>
      </c>
      <c r="N63" s="27">
        <f t="shared" si="16"/>
        <v>128640</v>
      </c>
      <c r="O63" s="27">
        <f t="shared" si="16"/>
        <v>657720</v>
      </c>
      <c r="P63" s="27">
        <f t="shared" si="16"/>
        <v>5616600</v>
      </c>
      <c r="Q63" s="155"/>
      <c r="R63" s="155"/>
      <c r="S63" s="155"/>
      <c r="T63" s="155"/>
      <c r="U63" s="155"/>
      <c r="V63" s="155"/>
      <c r="W63" s="155"/>
      <c r="X63" s="155"/>
      <c r="Y63" s="155"/>
      <c r="Z63" s="155"/>
      <c r="AA63" s="155"/>
      <c r="AB63" s="155"/>
      <c r="AC63" s="155"/>
      <c r="AD63" s="155"/>
      <c r="AE63" s="155"/>
      <c r="AF63" s="155"/>
      <c r="AG63" s="155"/>
      <c r="AH63" s="155"/>
      <c r="AI63" s="155"/>
      <c r="AJ63" s="155"/>
      <c r="AK63" s="155"/>
      <c r="AL63" s="155"/>
      <c r="AM63" s="155"/>
      <c r="AN63" s="155"/>
      <c r="AO63" s="155"/>
      <c r="AP63" s="155"/>
      <c r="AQ63" s="155"/>
      <c r="AR63" s="155"/>
      <c r="AS63" s="155"/>
      <c r="AT63" s="155"/>
      <c r="AU63" s="155"/>
      <c r="AV63" s="155"/>
      <c r="AW63" s="155"/>
      <c r="AX63" s="155"/>
      <c r="AY63" s="156"/>
      <c r="AZ63" s="156"/>
      <c r="BA63" s="156"/>
      <c r="BB63" s="156"/>
      <c r="BC63" s="156"/>
      <c r="BD63" s="156"/>
      <c r="BE63" s="156"/>
      <c r="BF63" s="156"/>
      <c r="BG63" s="156"/>
      <c r="BH63" s="156"/>
      <c r="BI63" s="77"/>
      <c r="BJ63" s="77"/>
      <c r="BK63" s="77"/>
      <c r="BL63" s="77"/>
      <c r="BM63" s="77"/>
      <c r="BN63" s="77"/>
      <c r="BO63" s="77"/>
      <c r="BP63" s="77"/>
      <c r="BQ63" s="77"/>
      <c r="BR63" s="77"/>
      <c r="BS63" s="77"/>
      <c r="BT63" s="77"/>
      <c r="BU63" s="77"/>
      <c r="BV63" s="77"/>
      <c r="BW63" s="77"/>
      <c r="BX63" s="77"/>
      <c r="BY63" s="77"/>
      <c r="BZ63" s="77"/>
      <c r="CA63" s="77"/>
      <c r="CB63" s="77"/>
      <c r="CC63" s="77"/>
      <c r="CD63" s="77"/>
      <c r="CE63" s="77"/>
      <c r="CF63" s="77"/>
      <c r="CG63" s="77"/>
      <c r="CH63" s="77"/>
      <c r="CI63" s="77"/>
      <c r="CJ63" s="77"/>
      <c r="CK63" s="77"/>
      <c r="CL63" s="77"/>
      <c r="CM63" s="77"/>
      <c r="CN63" s="77"/>
      <c r="CO63" s="77"/>
      <c r="CP63" s="77"/>
      <c r="CQ63" s="77"/>
      <c r="CR63" s="77"/>
      <c r="CS63" s="77"/>
      <c r="CT63" s="77"/>
      <c r="CU63" s="77"/>
      <c r="CV63" s="77"/>
      <c r="CW63" s="77"/>
      <c r="CX63" s="77"/>
      <c r="CY63" s="77"/>
      <c r="CZ63" s="77"/>
      <c r="DA63" s="77"/>
      <c r="DB63" s="77"/>
      <c r="DC63" s="77"/>
      <c r="DD63" s="77"/>
      <c r="DE63" s="77"/>
      <c r="DF63" s="77"/>
      <c r="DG63" s="77"/>
      <c r="DH63" s="77"/>
      <c r="DI63" s="77"/>
      <c r="DJ63" s="77"/>
      <c r="DK63" s="77"/>
      <c r="DL63" s="77"/>
      <c r="DM63" s="77"/>
      <c r="DN63" s="77"/>
      <c r="DO63" s="77"/>
      <c r="DP63" s="77"/>
      <c r="DQ63" s="77"/>
      <c r="DR63" s="77"/>
      <c r="DS63" s="77"/>
      <c r="DT63" s="77"/>
      <c r="DU63" s="77"/>
      <c r="DV63" s="77"/>
      <c r="DW63" s="77"/>
      <c r="DX63" s="77"/>
      <c r="DY63" s="77"/>
      <c r="DZ63" s="77"/>
      <c r="EA63" s="77"/>
      <c r="EB63" s="77"/>
      <c r="EC63" s="77"/>
      <c r="ED63" s="77"/>
      <c r="EE63" s="77"/>
      <c r="EF63" s="77"/>
      <c r="EG63" s="77"/>
      <c r="EH63" s="77"/>
      <c r="EI63" s="77"/>
      <c r="EJ63" s="77"/>
    </row>
    <row r="64" spans="1:140" ht="31.9" customHeight="1" x14ac:dyDescent="0.2">
      <c r="B64" s="26">
        <v>28</v>
      </c>
      <c r="C64" s="111" t="s">
        <v>241</v>
      </c>
      <c r="D64" s="27">
        <f>D16*$D$31/100*$E$38</f>
        <v>34257600</v>
      </c>
      <c r="E64" s="27">
        <f t="shared" ref="E64:P64" si="17">E16*$D$31/100*$E$38</f>
        <v>8667360</v>
      </c>
      <c r="F64" s="27">
        <f t="shared" si="17"/>
        <v>2790720</v>
      </c>
      <c r="G64" s="27">
        <f t="shared" si="17"/>
        <v>8966160</v>
      </c>
      <c r="H64" s="27">
        <f t="shared" si="17"/>
        <v>381888</v>
      </c>
      <c r="I64" s="27">
        <f t="shared" si="17"/>
        <v>727872</v>
      </c>
      <c r="J64" s="27">
        <f t="shared" si="17"/>
        <v>398520</v>
      </c>
      <c r="K64" s="27">
        <f t="shared" si="17"/>
        <v>149952</v>
      </c>
      <c r="L64" s="27">
        <f t="shared" si="17"/>
        <v>123120</v>
      </c>
      <c r="M64" s="27">
        <f t="shared" si="17"/>
        <v>1749888</v>
      </c>
      <c r="N64" s="27">
        <f t="shared" si="17"/>
        <v>154368</v>
      </c>
      <c r="O64" s="27">
        <f t="shared" si="17"/>
        <v>789264</v>
      </c>
      <c r="P64" s="27">
        <f t="shared" si="17"/>
        <v>6739920</v>
      </c>
      <c r="Q64" s="12"/>
      <c r="R64" s="12"/>
      <c r="S64" s="12"/>
      <c r="T64" s="12"/>
      <c r="U64" s="12"/>
      <c r="V64" s="12"/>
      <c r="W64" s="12"/>
      <c r="X64" s="12"/>
      <c r="Y64" s="12"/>
      <c r="Z64" s="12"/>
      <c r="AA64" s="181"/>
      <c r="AB64" s="181"/>
      <c r="AC64" s="181"/>
      <c r="AD64" s="181"/>
      <c r="AE64" s="181"/>
      <c r="AF64" s="156"/>
      <c r="AG64" s="156"/>
      <c r="AH64" s="156"/>
      <c r="AI64" s="156"/>
      <c r="AJ64" s="156"/>
      <c r="AK64" s="156"/>
      <c r="AL64" s="156"/>
      <c r="AM64" s="156"/>
      <c r="AN64" s="156"/>
      <c r="AO64" s="156"/>
      <c r="AP64" s="156"/>
      <c r="AQ64" s="156"/>
      <c r="AR64" s="156"/>
      <c r="AS64" s="156"/>
      <c r="AT64" s="156"/>
      <c r="AU64" s="156"/>
      <c r="AV64" s="156"/>
      <c r="AW64" s="156"/>
      <c r="AX64" s="156"/>
      <c r="AY64" s="156"/>
      <c r="AZ64" s="156"/>
      <c r="BA64" s="156"/>
      <c r="BB64" s="156"/>
      <c r="BC64" s="156"/>
      <c r="BD64" s="156"/>
      <c r="BE64" s="156"/>
      <c r="BF64" s="156"/>
      <c r="BG64" s="156"/>
      <c r="BH64" s="156"/>
      <c r="BI64" s="77"/>
      <c r="BJ64" s="77"/>
      <c r="BK64" s="77"/>
      <c r="BL64" s="77"/>
      <c r="BM64" s="77"/>
      <c r="BN64" s="77"/>
      <c r="BO64" s="77"/>
      <c r="BP64" s="77"/>
      <c r="BQ64" s="77"/>
      <c r="BR64" s="77"/>
      <c r="BS64" s="77"/>
      <c r="BT64" s="77"/>
      <c r="BU64" s="77"/>
      <c r="BV64" s="77"/>
      <c r="BW64" s="77"/>
      <c r="BX64" s="77"/>
      <c r="BY64" s="77"/>
      <c r="BZ64" s="77"/>
      <c r="CA64" s="77"/>
      <c r="CB64" s="77"/>
      <c r="CC64" s="77"/>
      <c r="CD64" s="77"/>
      <c r="CE64" s="77"/>
      <c r="CF64" s="77"/>
      <c r="CG64" s="77"/>
      <c r="CH64" s="77"/>
      <c r="CI64" s="77"/>
      <c r="CJ64" s="77"/>
      <c r="CK64" s="77"/>
      <c r="CL64" s="77"/>
      <c r="CM64" s="77"/>
      <c r="CN64" s="77"/>
      <c r="CO64" s="77"/>
      <c r="CP64" s="77"/>
      <c r="CQ64" s="77"/>
      <c r="CR64" s="77"/>
      <c r="CS64" s="77"/>
      <c r="CT64" s="77"/>
      <c r="CU64" s="77"/>
      <c r="CV64" s="77"/>
      <c r="CW64" s="77"/>
      <c r="CX64" s="77"/>
      <c r="CY64" s="77"/>
      <c r="CZ64" s="77"/>
      <c r="DA64" s="77"/>
      <c r="DB64" s="77"/>
      <c r="DC64" s="77"/>
      <c r="DD64" s="77"/>
      <c r="DE64" s="77"/>
      <c r="DF64" s="77"/>
      <c r="DG64" s="77"/>
      <c r="DH64" s="77"/>
      <c r="DI64" s="77"/>
      <c r="DJ64" s="77"/>
      <c r="DK64" s="77"/>
      <c r="DL64" s="77"/>
      <c r="DM64" s="77"/>
      <c r="DN64" s="77"/>
      <c r="DO64" s="77"/>
      <c r="DP64" s="77"/>
      <c r="DQ64" s="77"/>
      <c r="DR64" s="77"/>
      <c r="DS64" s="77"/>
      <c r="DT64" s="77"/>
      <c r="DU64" s="77"/>
      <c r="DV64" s="77"/>
      <c r="DW64" s="77"/>
      <c r="DX64" s="77"/>
      <c r="DY64" s="77"/>
      <c r="DZ64" s="77"/>
      <c r="EA64" s="77"/>
      <c r="EB64" s="77"/>
      <c r="EC64" s="77"/>
      <c r="ED64" s="77"/>
      <c r="EE64" s="77"/>
      <c r="EF64" s="77"/>
      <c r="EG64" s="77"/>
      <c r="EH64" s="77"/>
      <c r="EI64" s="77"/>
      <c r="EJ64" s="77"/>
    </row>
    <row r="65" spans="1:140" ht="31.9" customHeight="1" x14ac:dyDescent="0.2">
      <c r="B65" s="26">
        <v>29</v>
      </c>
      <c r="C65" s="111" t="s">
        <v>240</v>
      </c>
      <c r="D65" s="27">
        <f t="shared" ref="D65:G65" si="18">SUM(D60:D64)</f>
        <v>228954960</v>
      </c>
      <c r="E65" s="27">
        <f t="shared" si="18"/>
        <v>57926856</v>
      </c>
      <c r="F65" s="27">
        <f t="shared" si="18"/>
        <v>18651312</v>
      </c>
      <c r="G65" s="27">
        <f t="shared" si="18"/>
        <v>59923836</v>
      </c>
      <c r="H65" s="27">
        <f t="shared" ref="H65:P65" si="19">SUM(H60:H64)</f>
        <v>2552284.7999999998</v>
      </c>
      <c r="I65" s="27">
        <f t="shared" si="19"/>
        <v>4864611.2</v>
      </c>
      <c r="J65" s="27">
        <f t="shared" si="19"/>
        <v>2663442</v>
      </c>
      <c r="K65" s="27">
        <f t="shared" si="19"/>
        <v>1002179.2</v>
      </c>
      <c r="L65" s="27">
        <f t="shared" si="19"/>
        <v>822852</v>
      </c>
      <c r="M65" s="27">
        <f t="shared" si="19"/>
        <v>11695084.800000001</v>
      </c>
      <c r="N65" s="27">
        <f t="shared" si="19"/>
        <v>1031692.8</v>
      </c>
      <c r="O65" s="27">
        <f t="shared" si="19"/>
        <v>5274914.4000000004</v>
      </c>
      <c r="P65" s="27">
        <f t="shared" si="19"/>
        <v>45045132</v>
      </c>
      <c r="Q65" s="12"/>
      <c r="R65" s="12"/>
      <c r="S65" s="12"/>
      <c r="T65" s="12"/>
      <c r="U65" s="12"/>
      <c r="V65" s="12"/>
      <c r="W65" s="12"/>
      <c r="X65" s="12"/>
      <c r="Y65" s="12"/>
      <c r="Z65" s="12"/>
      <c r="AA65" s="181"/>
      <c r="AB65" s="181"/>
      <c r="AC65" s="181"/>
      <c r="AD65" s="181"/>
      <c r="AE65" s="181"/>
      <c r="AF65" s="156"/>
      <c r="AG65" s="156"/>
      <c r="AH65" s="156"/>
      <c r="AI65" s="156"/>
      <c r="AJ65" s="156"/>
      <c r="AK65" s="156"/>
      <c r="AL65" s="156"/>
      <c r="AM65" s="156"/>
      <c r="AN65" s="156"/>
      <c r="AO65" s="156"/>
      <c r="AP65" s="156"/>
      <c r="AQ65" s="156"/>
      <c r="AR65" s="156"/>
      <c r="AS65" s="156"/>
      <c r="AT65" s="156"/>
      <c r="AU65" s="156"/>
      <c r="AV65" s="156"/>
      <c r="AW65" s="156"/>
      <c r="AX65" s="156"/>
      <c r="AY65" s="156"/>
      <c r="AZ65" s="156"/>
      <c r="BA65" s="156"/>
      <c r="BB65" s="156"/>
      <c r="BC65" s="156"/>
      <c r="BD65" s="156"/>
      <c r="BE65" s="156"/>
      <c r="BF65" s="156"/>
      <c r="BG65" s="156"/>
      <c r="BH65" s="156"/>
      <c r="BI65" s="77"/>
      <c r="BJ65" s="77"/>
      <c r="BK65" s="77"/>
      <c r="BL65" s="77"/>
      <c r="BM65" s="77"/>
      <c r="BN65" s="77"/>
      <c r="BO65" s="77"/>
      <c r="BP65" s="77"/>
      <c r="BQ65" s="77"/>
      <c r="BR65" s="77"/>
      <c r="BS65" s="77"/>
      <c r="BT65" s="77"/>
      <c r="BU65" s="77"/>
      <c r="BV65" s="77"/>
      <c r="BW65" s="77"/>
      <c r="BX65" s="77"/>
      <c r="BY65" s="77"/>
      <c r="BZ65" s="77"/>
      <c r="CA65" s="77"/>
      <c r="CB65" s="77"/>
      <c r="CC65" s="77"/>
      <c r="CD65" s="77"/>
      <c r="CE65" s="77"/>
      <c r="CF65" s="77"/>
      <c r="CG65" s="77"/>
      <c r="CH65" s="77"/>
      <c r="CI65" s="77"/>
      <c r="CJ65" s="77"/>
      <c r="CK65" s="77"/>
      <c r="CL65" s="77"/>
      <c r="CM65" s="77"/>
      <c r="CN65" s="77"/>
      <c r="CO65" s="77"/>
      <c r="CP65" s="77"/>
      <c r="CQ65" s="77"/>
      <c r="CR65" s="77"/>
      <c r="CS65" s="77"/>
      <c r="CT65" s="77"/>
      <c r="CU65" s="77"/>
      <c r="CV65" s="77"/>
      <c r="CW65" s="77"/>
      <c r="CX65" s="77"/>
      <c r="CY65" s="77"/>
      <c r="CZ65" s="77"/>
      <c r="DA65" s="77"/>
      <c r="DB65" s="77"/>
      <c r="DC65" s="77"/>
      <c r="DD65" s="77"/>
      <c r="DE65" s="77"/>
      <c r="DF65" s="77"/>
      <c r="DG65" s="77"/>
      <c r="DH65" s="77"/>
      <c r="DI65" s="77"/>
      <c r="DJ65" s="77"/>
      <c r="DK65" s="77"/>
      <c r="DL65" s="77"/>
      <c r="DM65" s="77"/>
      <c r="DN65" s="77"/>
      <c r="DO65" s="77"/>
      <c r="DP65" s="77"/>
      <c r="DQ65" s="77"/>
      <c r="DR65" s="77"/>
      <c r="DS65" s="77"/>
      <c r="DT65" s="77"/>
      <c r="DU65" s="77"/>
      <c r="DV65" s="77"/>
      <c r="DW65" s="77"/>
      <c r="DX65" s="77"/>
      <c r="DY65" s="77"/>
      <c r="DZ65" s="77"/>
      <c r="EA65" s="77"/>
      <c r="EB65" s="77"/>
      <c r="EC65" s="77"/>
      <c r="ED65" s="77"/>
      <c r="EE65" s="77"/>
      <c r="EF65" s="77"/>
      <c r="EG65" s="77"/>
      <c r="EH65" s="77"/>
      <c r="EI65" s="77"/>
      <c r="EJ65" s="77"/>
    </row>
    <row r="66" spans="1:140" ht="31.9" customHeight="1" x14ac:dyDescent="0.2">
      <c r="B66" s="74"/>
      <c r="C66" s="209"/>
      <c r="D66" s="211"/>
      <c r="E66" s="211"/>
      <c r="F66" s="211"/>
      <c r="H66" s="211"/>
      <c r="I66" s="211"/>
      <c r="J66" s="211"/>
      <c r="K66" s="211"/>
      <c r="L66" s="211"/>
      <c r="M66" s="211"/>
      <c r="N66" s="211"/>
      <c r="O66" s="211"/>
      <c r="P66" s="155"/>
      <c r="Q66" s="12"/>
      <c r="R66" s="12"/>
      <c r="S66" s="12"/>
      <c r="T66" s="12"/>
      <c r="U66" s="12"/>
      <c r="V66" s="12"/>
      <c r="W66" s="12"/>
      <c r="X66" s="12"/>
      <c r="Y66" s="12"/>
      <c r="Z66" s="12"/>
      <c r="AA66" s="181"/>
      <c r="AB66" s="181"/>
      <c r="AC66" s="181"/>
      <c r="AD66" s="181"/>
      <c r="AE66" s="181"/>
      <c r="AF66" s="156"/>
      <c r="AG66" s="156"/>
      <c r="AH66" s="156"/>
      <c r="AI66" s="156"/>
      <c r="AJ66" s="156"/>
      <c r="AK66" s="156"/>
      <c r="AL66" s="156"/>
      <c r="AM66" s="156"/>
      <c r="AN66" s="156"/>
      <c r="AO66" s="156"/>
      <c r="AP66" s="156"/>
      <c r="AQ66" s="156"/>
      <c r="AR66" s="156"/>
      <c r="AS66" s="156"/>
      <c r="AT66" s="156"/>
      <c r="AU66" s="156"/>
      <c r="AV66" s="156"/>
      <c r="AW66" s="156"/>
      <c r="AX66" s="156"/>
      <c r="AY66" s="156"/>
      <c r="AZ66" s="156"/>
      <c r="BA66" s="156"/>
      <c r="BB66" s="156"/>
      <c r="BC66" s="156"/>
      <c r="BD66" s="156"/>
      <c r="BE66" s="156"/>
      <c r="BF66" s="156"/>
      <c r="BG66" s="156"/>
      <c r="BH66" s="156"/>
      <c r="BI66" s="77"/>
      <c r="BJ66" s="77"/>
      <c r="BK66" s="77"/>
      <c r="BL66" s="77"/>
      <c r="BM66" s="77"/>
      <c r="BN66" s="77"/>
      <c r="BO66" s="77"/>
      <c r="BP66" s="77"/>
      <c r="BQ66" s="77"/>
      <c r="BR66" s="77"/>
      <c r="BS66" s="77"/>
      <c r="BT66" s="77"/>
      <c r="BU66" s="77"/>
      <c r="BV66" s="77"/>
      <c r="BW66" s="77"/>
      <c r="BX66" s="77"/>
      <c r="BY66" s="77"/>
      <c r="BZ66" s="77"/>
      <c r="CA66" s="77"/>
      <c r="CB66" s="77"/>
      <c r="CC66" s="77"/>
      <c r="CD66" s="77"/>
      <c r="CE66" s="77"/>
      <c r="CF66" s="77"/>
      <c r="CG66" s="77"/>
      <c r="CH66" s="77"/>
      <c r="CI66" s="77"/>
      <c r="CJ66" s="77"/>
      <c r="CK66" s="77"/>
      <c r="CL66" s="77"/>
      <c r="CM66" s="77"/>
      <c r="CN66" s="77"/>
      <c r="CO66" s="77"/>
      <c r="CP66" s="77"/>
      <c r="CQ66" s="77"/>
      <c r="CR66" s="77"/>
      <c r="CS66" s="77"/>
      <c r="CT66" s="77"/>
      <c r="CU66" s="77"/>
      <c r="CV66" s="77"/>
      <c r="CW66" s="77"/>
      <c r="CX66" s="77"/>
      <c r="CY66" s="77"/>
      <c r="CZ66" s="77"/>
      <c r="DA66" s="77"/>
      <c r="DB66" s="77"/>
      <c r="DC66" s="77"/>
      <c r="DD66" s="77"/>
      <c r="DE66" s="77"/>
      <c r="DF66" s="77"/>
      <c r="DG66" s="77"/>
      <c r="DH66" s="77"/>
      <c r="DI66" s="77"/>
      <c r="DJ66" s="77"/>
      <c r="DK66" s="77"/>
      <c r="DL66" s="77"/>
      <c r="DM66" s="77"/>
      <c r="DN66" s="77"/>
      <c r="DO66" s="77"/>
      <c r="DP66" s="77"/>
      <c r="DQ66" s="77"/>
      <c r="DR66" s="77"/>
      <c r="DS66" s="77"/>
      <c r="DT66" s="77"/>
      <c r="DU66" s="77"/>
      <c r="DV66" s="77"/>
      <c r="DW66" s="77"/>
      <c r="DX66" s="77"/>
      <c r="DY66" s="77"/>
      <c r="DZ66" s="77"/>
      <c r="EA66" s="77"/>
      <c r="EB66" s="77"/>
      <c r="EC66" s="77"/>
      <c r="ED66" s="77"/>
      <c r="EE66" s="77"/>
      <c r="EF66" s="77"/>
      <c r="EG66" s="77"/>
      <c r="EH66" s="77"/>
      <c r="EI66" s="77"/>
      <c r="EJ66" s="77"/>
    </row>
    <row r="67" spans="1:140" ht="31.9" customHeight="1" x14ac:dyDescent="0.2">
      <c r="A67" s="155"/>
      <c r="C67" s="84" t="s">
        <v>239</v>
      </c>
      <c r="M67" s="155"/>
      <c r="N67" s="155"/>
      <c r="O67" s="155"/>
      <c r="P67" s="155"/>
      <c r="Q67" s="155"/>
      <c r="R67" s="155"/>
      <c r="S67" s="155"/>
      <c r="T67" s="155"/>
      <c r="U67" s="155"/>
      <c r="V67" s="155"/>
      <c r="W67" s="155"/>
      <c r="X67" s="155"/>
      <c r="Y67" s="155"/>
      <c r="Z67" s="155"/>
      <c r="AA67" s="155"/>
      <c r="AB67" s="155"/>
      <c r="AC67" s="155"/>
      <c r="AD67" s="155"/>
      <c r="AE67" s="155"/>
      <c r="AF67" s="155"/>
      <c r="AG67" s="155"/>
      <c r="AH67" s="155"/>
      <c r="AI67" s="155"/>
      <c r="AJ67" s="155"/>
      <c r="AK67" s="155"/>
      <c r="AL67" s="155"/>
      <c r="AM67" s="155"/>
      <c r="AN67" s="155"/>
      <c r="AO67" s="155"/>
      <c r="AP67" s="155"/>
      <c r="AQ67" s="155"/>
      <c r="AR67" s="155"/>
      <c r="AS67" s="155"/>
      <c r="AT67" s="155"/>
      <c r="AU67" s="155"/>
      <c r="AY67" s="156"/>
      <c r="AZ67" s="156"/>
      <c r="BA67" s="156"/>
      <c r="BB67" s="156"/>
      <c r="BC67" s="156"/>
      <c r="BD67" s="156"/>
      <c r="BE67" s="156"/>
      <c r="BF67" s="156"/>
      <c r="BG67" s="156"/>
      <c r="BH67" s="156"/>
      <c r="BI67" s="77"/>
      <c r="BJ67" s="77"/>
      <c r="BK67" s="77"/>
      <c r="BL67" s="77"/>
      <c r="BM67" s="77"/>
      <c r="BN67" s="77"/>
      <c r="BO67" s="77"/>
      <c r="BP67" s="77"/>
      <c r="BQ67" s="77"/>
      <c r="BR67" s="77"/>
      <c r="BS67" s="77"/>
      <c r="BT67" s="77"/>
      <c r="BU67" s="77"/>
      <c r="BV67" s="77"/>
      <c r="BW67" s="77"/>
      <c r="BX67" s="77"/>
      <c r="BY67" s="77"/>
      <c r="BZ67" s="77"/>
      <c r="CA67" s="77"/>
      <c r="CB67" s="77"/>
      <c r="CC67" s="77"/>
      <c r="CD67" s="77"/>
      <c r="CE67" s="77"/>
      <c r="CF67" s="77"/>
      <c r="CG67" s="77"/>
      <c r="CH67" s="77"/>
      <c r="CI67" s="77"/>
      <c r="CJ67" s="77"/>
      <c r="CK67" s="77"/>
      <c r="CL67" s="77"/>
      <c r="CM67" s="77"/>
      <c r="CN67" s="77"/>
      <c r="CO67" s="77"/>
      <c r="CP67" s="77"/>
      <c r="CQ67" s="77"/>
      <c r="CR67" s="77"/>
      <c r="CS67" s="77"/>
      <c r="CT67" s="77"/>
      <c r="CU67" s="77"/>
      <c r="CV67" s="77"/>
      <c r="CW67" s="77"/>
      <c r="CX67" s="77"/>
      <c r="CY67" s="77"/>
      <c r="CZ67" s="77"/>
      <c r="DA67" s="77"/>
      <c r="DB67" s="77"/>
      <c r="DC67" s="77"/>
      <c r="DD67" s="77"/>
      <c r="DE67" s="77"/>
      <c r="DF67" s="77"/>
      <c r="DG67" s="77"/>
      <c r="DH67" s="77"/>
      <c r="DI67" s="77"/>
      <c r="DJ67" s="77"/>
      <c r="DK67" s="77"/>
      <c r="DL67" s="77"/>
      <c r="DM67" s="77"/>
      <c r="DN67" s="77"/>
      <c r="DO67" s="77"/>
      <c r="DP67" s="77"/>
      <c r="DQ67" s="77"/>
      <c r="DR67" s="77"/>
      <c r="DS67" s="77"/>
      <c r="DT67" s="77"/>
      <c r="DU67" s="77"/>
      <c r="DV67" s="77"/>
      <c r="DW67" s="77"/>
      <c r="DX67" s="77"/>
      <c r="DY67" s="77"/>
      <c r="DZ67" s="77"/>
      <c r="EA67" s="77"/>
      <c r="EB67" s="77"/>
      <c r="EC67" s="77"/>
      <c r="ED67" s="77"/>
      <c r="EE67" s="77"/>
      <c r="EF67" s="77"/>
      <c r="EG67" s="77"/>
      <c r="EH67" s="77"/>
      <c r="EI67" s="77"/>
      <c r="EJ67" s="77"/>
    </row>
    <row r="68" spans="1:140" ht="31.9" customHeight="1" x14ac:dyDescent="0.2">
      <c r="A68" s="155"/>
      <c r="C68" s="84"/>
      <c r="M68" s="155"/>
      <c r="N68" s="155"/>
      <c r="O68" s="155"/>
      <c r="P68" s="155"/>
      <c r="Q68" s="155"/>
      <c r="R68" s="155"/>
      <c r="S68" s="155"/>
      <c r="T68" s="155"/>
      <c r="U68" s="155"/>
      <c r="V68" s="155"/>
      <c r="W68" s="155"/>
      <c r="X68" s="155"/>
      <c r="Y68" s="155"/>
      <c r="Z68" s="155"/>
      <c r="AA68" s="155"/>
      <c r="AB68" s="155"/>
      <c r="AC68" s="155"/>
      <c r="AD68" s="155"/>
      <c r="AE68" s="155"/>
      <c r="AF68" s="155"/>
      <c r="AG68" s="155"/>
      <c r="AH68" s="155"/>
      <c r="AI68" s="155"/>
      <c r="AJ68" s="155"/>
      <c r="AK68" s="155"/>
      <c r="AL68" s="155"/>
      <c r="AM68" s="155"/>
      <c r="AN68" s="155"/>
      <c r="AO68" s="155"/>
      <c r="AP68" s="155"/>
      <c r="AQ68" s="155"/>
      <c r="AR68" s="155"/>
      <c r="AS68" s="155"/>
      <c r="AT68" s="155"/>
      <c r="AU68" s="155"/>
      <c r="AY68" s="156"/>
      <c r="AZ68" s="156"/>
      <c r="BA68" s="156"/>
      <c r="BB68" s="156"/>
      <c r="BC68" s="156"/>
      <c r="BD68" s="156"/>
      <c r="BE68" s="156"/>
      <c r="BF68" s="156"/>
      <c r="BG68" s="156"/>
      <c r="BH68" s="156"/>
      <c r="BI68" s="77"/>
      <c r="BJ68" s="77"/>
      <c r="BK68" s="77"/>
      <c r="BL68" s="77"/>
      <c r="BM68" s="77"/>
      <c r="BN68" s="77"/>
      <c r="BO68" s="77"/>
      <c r="BP68" s="77"/>
      <c r="BQ68" s="77"/>
      <c r="BR68" s="77"/>
      <c r="BS68" s="77"/>
      <c r="BT68" s="77"/>
      <c r="BU68" s="77"/>
      <c r="BV68" s="77"/>
      <c r="BW68" s="77"/>
      <c r="BX68" s="77"/>
      <c r="BY68" s="77"/>
      <c r="BZ68" s="77"/>
      <c r="CA68" s="77"/>
      <c r="CB68" s="77"/>
      <c r="CC68" s="77"/>
      <c r="CD68" s="77"/>
      <c r="CE68" s="77"/>
      <c r="CF68" s="77"/>
      <c r="CG68" s="77"/>
      <c r="CH68" s="77"/>
      <c r="CI68" s="77"/>
      <c r="CJ68" s="77"/>
      <c r="CK68" s="77"/>
      <c r="CL68" s="77"/>
      <c r="CM68" s="77"/>
      <c r="CN68" s="77"/>
      <c r="CO68" s="77"/>
      <c r="CP68" s="77"/>
      <c r="CQ68" s="77"/>
      <c r="CR68" s="77"/>
      <c r="CS68" s="77"/>
      <c r="CT68" s="77"/>
      <c r="CU68" s="77"/>
      <c r="CV68" s="77"/>
      <c r="CW68" s="77"/>
      <c r="CX68" s="77"/>
      <c r="CY68" s="77"/>
      <c r="CZ68" s="77"/>
      <c r="DA68" s="77"/>
      <c r="DB68" s="77"/>
      <c r="DC68" s="77"/>
      <c r="DD68" s="77"/>
      <c r="DE68" s="77"/>
      <c r="DF68" s="77"/>
      <c r="DG68" s="77"/>
      <c r="DH68" s="77"/>
      <c r="DI68" s="77"/>
      <c r="DJ68" s="77"/>
      <c r="DK68" s="77"/>
      <c r="DL68" s="77"/>
      <c r="DM68" s="77"/>
      <c r="DN68" s="77"/>
      <c r="DO68" s="77"/>
      <c r="DP68" s="77"/>
      <c r="DQ68" s="77"/>
      <c r="DR68" s="77"/>
      <c r="DS68" s="77"/>
      <c r="DT68" s="77"/>
      <c r="DU68" s="77"/>
      <c r="DV68" s="77"/>
      <c r="DW68" s="77"/>
      <c r="DX68" s="77"/>
      <c r="DY68" s="77"/>
      <c r="DZ68" s="77"/>
      <c r="EA68" s="77"/>
      <c r="EB68" s="77"/>
      <c r="EC68" s="77"/>
      <c r="ED68" s="77"/>
      <c r="EE68" s="77"/>
      <c r="EF68" s="77"/>
      <c r="EG68" s="77"/>
      <c r="EH68" s="77"/>
      <c r="EI68" s="77"/>
      <c r="EJ68" s="77"/>
    </row>
    <row r="69" spans="1:140" ht="31.9" customHeight="1" x14ac:dyDescent="0.2">
      <c r="B69" s="36" t="s">
        <v>238</v>
      </c>
      <c r="M69" s="155"/>
      <c r="N69" s="155"/>
      <c r="O69" s="155"/>
      <c r="P69" s="155"/>
      <c r="Q69" s="155"/>
      <c r="R69" s="155"/>
      <c r="S69" s="155"/>
      <c r="T69" s="155"/>
      <c r="U69" s="155"/>
      <c r="V69" s="155"/>
      <c r="W69" s="155"/>
      <c r="X69" s="155"/>
      <c r="Y69" s="155"/>
      <c r="Z69" s="155"/>
      <c r="AA69" s="155"/>
      <c r="AB69" s="155"/>
      <c r="AC69" s="155"/>
      <c r="AD69" s="155"/>
      <c r="AE69" s="155"/>
      <c r="AF69" s="155"/>
      <c r="AG69" s="155"/>
      <c r="AH69" s="155"/>
      <c r="AI69" s="155"/>
      <c r="AJ69" s="155"/>
      <c r="AK69" s="155"/>
      <c r="AL69" s="155"/>
      <c r="AM69" s="155"/>
      <c r="AN69" s="155"/>
      <c r="AO69" s="155"/>
      <c r="AP69" s="155"/>
      <c r="AQ69" s="155"/>
      <c r="AR69" s="155"/>
      <c r="AS69" s="155"/>
      <c r="AT69" s="155"/>
      <c r="AU69" s="155"/>
      <c r="AY69" s="156"/>
      <c r="AZ69" s="156"/>
      <c r="BA69" s="156"/>
      <c r="BB69" s="156"/>
      <c r="BC69" s="156"/>
      <c r="BD69" s="156"/>
      <c r="BE69" s="156"/>
      <c r="BF69" s="156"/>
      <c r="BG69" s="156"/>
      <c r="BH69" s="156"/>
      <c r="BI69" s="77"/>
      <c r="BJ69" s="77"/>
      <c r="BK69" s="77"/>
      <c r="BL69" s="77"/>
      <c r="BM69" s="77"/>
      <c r="BN69" s="77"/>
      <c r="BO69" s="77"/>
      <c r="BP69" s="77"/>
      <c r="BQ69" s="77"/>
      <c r="BR69" s="77"/>
      <c r="BS69" s="77"/>
      <c r="BT69" s="77"/>
      <c r="BU69" s="77"/>
      <c r="BV69" s="77"/>
      <c r="BW69" s="77"/>
      <c r="BX69" s="77"/>
      <c r="BY69" s="77"/>
      <c r="BZ69" s="77"/>
      <c r="CA69" s="77"/>
      <c r="CB69" s="77"/>
      <c r="CC69" s="77"/>
      <c r="CD69" s="77"/>
      <c r="CE69" s="77"/>
      <c r="CF69" s="77"/>
      <c r="CG69" s="77"/>
      <c r="CH69" s="77"/>
      <c r="CI69" s="77"/>
      <c r="CJ69" s="77"/>
      <c r="CK69" s="77"/>
      <c r="CL69" s="77"/>
      <c r="CM69" s="77"/>
      <c r="CN69" s="77"/>
      <c r="CO69" s="77"/>
      <c r="CP69" s="77"/>
      <c r="CQ69" s="77"/>
      <c r="CR69" s="77"/>
      <c r="CS69" s="77"/>
      <c r="CT69" s="77"/>
      <c r="CU69" s="77"/>
      <c r="CV69" s="77"/>
      <c r="CW69" s="77"/>
      <c r="CX69" s="77"/>
      <c r="CY69" s="77"/>
      <c r="CZ69" s="77"/>
      <c r="DA69" s="77"/>
      <c r="DB69" s="77"/>
      <c r="DC69" s="77"/>
      <c r="DD69" s="77"/>
      <c r="DE69" s="77"/>
      <c r="DF69" s="77"/>
      <c r="DG69" s="77"/>
      <c r="DH69" s="77"/>
      <c r="DI69" s="77"/>
      <c r="DJ69" s="77"/>
      <c r="DK69" s="77"/>
      <c r="DL69" s="77"/>
      <c r="DM69" s="77"/>
      <c r="DN69" s="77"/>
      <c r="DO69" s="77"/>
      <c r="DP69" s="77"/>
      <c r="DQ69" s="77"/>
      <c r="DR69" s="77"/>
      <c r="DS69" s="77"/>
      <c r="DT69" s="77"/>
      <c r="DU69" s="77"/>
      <c r="DV69" s="77"/>
      <c r="DW69" s="77"/>
      <c r="DX69" s="77"/>
      <c r="DY69" s="77"/>
      <c r="DZ69" s="77"/>
      <c r="EA69" s="77"/>
      <c r="EB69" s="77"/>
      <c r="EC69" s="77"/>
      <c r="ED69" s="77"/>
      <c r="EE69" s="77"/>
      <c r="EF69" s="77"/>
      <c r="EG69" s="77"/>
      <c r="EH69" s="77"/>
      <c r="EI69" s="77"/>
      <c r="EJ69" s="77"/>
    </row>
    <row r="70" spans="1:140" ht="31.9" customHeight="1" x14ac:dyDescent="0.2">
      <c r="A70" s="155"/>
      <c r="B70" s="23"/>
      <c r="C70" s="24"/>
      <c r="D70" s="25" t="s">
        <v>192</v>
      </c>
      <c r="E70" s="25" t="s">
        <v>191</v>
      </c>
      <c r="F70" s="260" t="s">
        <v>331</v>
      </c>
      <c r="G70" s="260" t="s">
        <v>323</v>
      </c>
      <c r="H70" s="25" t="s">
        <v>190</v>
      </c>
      <c r="I70" s="25" t="s">
        <v>189</v>
      </c>
      <c r="J70" s="25" t="s">
        <v>188</v>
      </c>
      <c r="K70" s="25" t="s">
        <v>187</v>
      </c>
      <c r="L70" s="25" t="s">
        <v>186</v>
      </c>
      <c r="M70" s="25" t="s">
        <v>185</v>
      </c>
      <c r="N70" s="25" t="s">
        <v>184</v>
      </c>
      <c r="O70" s="25" t="s">
        <v>183</v>
      </c>
      <c r="P70" s="25" t="s">
        <v>346</v>
      </c>
      <c r="Q70" s="155"/>
      <c r="R70" s="155"/>
      <c r="S70" s="155"/>
      <c r="T70" s="155"/>
      <c r="U70" s="155"/>
      <c r="V70" s="155"/>
      <c r="W70" s="155"/>
      <c r="X70" s="155"/>
      <c r="Y70" s="155"/>
      <c r="Z70" s="155"/>
      <c r="AA70" s="155"/>
      <c r="AB70" s="155"/>
      <c r="AC70" s="155"/>
      <c r="AD70" s="155"/>
      <c r="AE70" s="155"/>
      <c r="AF70" s="155"/>
      <c r="AG70" s="155"/>
      <c r="AH70" s="155"/>
      <c r="AI70" s="155"/>
      <c r="AJ70" s="155"/>
      <c r="AK70" s="155"/>
      <c r="AL70" s="155"/>
      <c r="AM70" s="155"/>
      <c r="AN70" s="155"/>
      <c r="AO70" s="155"/>
      <c r="AP70" s="155"/>
      <c r="AQ70" s="155"/>
      <c r="AR70" s="155"/>
      <c r="AS70" s="155"/>
      <c r="AT70" s="155"/>
      <c r="AU70" s="155"/>
      <c r="AY70" s="156"/>
      <c r="AZ70" s="156"/>
      <c r="BA70" s="156"/>
      <c r="BB70" s="156"/>
      <c r="BC70" s="156"/>
      <c r="BD70" s="156"/>
      <c r="BE70" s="156"/>
      <c r="BF70" s="156"/>
      <c r="BG70" s="156"/>
      <c r="BH70" s="156"/>
      <c r="BI70" s="77"/>
      <c r="BJ70" s="77"/>
      <c r="BK70" s="77"/>
      <c r="BL70" s="77"/>
      <c r="BM70" s="77"/>
      <c r="BN70" s="77"/>
      <c r="BO70" s="77"/>
      <c r="BP70" s="77"/>
      <c r="BQ70" s="77"/>
      <c r="BR70" s="77"/>
      <c r="BS70" s="77"/>
      <c r="BT70" s="77"/>
      <c r="BU70" s="77"/>
      <c r="BV70" s="77"/>
      <c r="BW70" s="77"/>
      <c r="BX70" s="77"/>
      <c r="BY70" s="77"/>
      <c r="BZ70" s="77"/>
      <c r="CA70" s="77"/>
      <c r="CB70" s="77"/>
      <c r="CC70" s="77"/>
      <c r="CD70" s="77"/>
      <c r="CE70" s="77"/>
      <c r="CF70" s="77"/>
      <c r="CG70" s="77"/>
      <c r="CH70" s="77"/>
      <c r="CI70" s="77"/>
      <c r="CJ70" s="77"/>
      <c r="CK70" s="77"/>
      <c r="CL70" s="77"/>
      <c r="CM70" s="77"/>
      <c r="CN70" s="77"/>
      <c r="CO70" s="77"/>
      <c r="CP70" s="77"/>
      <c r="CQ70" s="77"/>
      <c r="CR70" s="77"/>
      <c r="CS70" s="77"/>
      <c r="CT70" s="77"/>
      <c r="CU70" s="77"/>
      <c r="CV70" s="77"/>
      <c r="CW70" s="77"/>
      <c r="CX70" s="77"/>
      <c r="CY70" s="77"/>
      <c r="CZ70" s="77"/>
      <c r="DA70" s="77"/>
      <c r="DB70" s="77"/>
      <c r="DC70" s="77"/>
      <c r="DD70" s="77"/>
      <c r="DE70" s="77"/>
      <c r="DF70" s="77"/>
      <c r="DG70" s="77"/>
      <c r="DH70" s="77"/>
      <c r="DI70" s="77"/>
      <c r="DJ70" s="77"/>
      <c r="DK70" s="77"/>
      <c r="DL70" s="77"/>
      <c r="DM70" s="77"/>
      <c r="DN70" s="77"/>
      <c r="DO70" s="77"/>
      <c r="DP70" s="77"/>
      <c r="DQ70" s="77"/>
      <c r="DR70" s="77"/>
      <c r="DS70" s="77"/>
      <c r="DT70" s="77"/>
      <c r="DU70" s="77"/>
      <c r="DV70" s="77"/>
      <c r="DW70" s="77"/>
      <c r="DX70" s="77"/>
      <c r="DY70" s="77"/>
      <c r="DZ70" s="77"/>
      <c r="EA70" s="77"/>
      <c r="EB70" s="77"/>
      <c r="EC70" s="77"/>
      <c r="ED70" s="77"/>
      <c r="EE70" s="77"/>
      <c r="EF70" s="77"/>
      <c r="EG70" s="77"/>
      <c r="EH70" s="77"/>
      <c r="EI70" s="77"/>
      <c r="EJ70" s="77"/>
    </row>
    <row r="71" spans="1:140" ht="31.9" customHeight="1" x14ac:dyDescent="0.2">
      <c r="A71" s="155"/>
      <c r="B71" s="26">
        <v>30</v>
      </c>
      <c r="C71" s="23" t="s">
        <v>232</v>
      </c>
      <c r="D71" s="187">
        <f>D51*$D$45</f>
        <v>674446.5</v>
      </c>
      <c r="E71" s="187">
        <f t="shared" ref="E71:P71" si="20">E51*$D$45</f>
        <v>130010.4</v>
      </c>
      <c r="F71" s="187">
        <f t="shared" si="20"/>
        <v>38372.400000000001</v>
      </c>
      <c r="G71" s="187">
        <f t="shared" si="20"/>
        <v>123284.7</v>
      </c>
      <c r="H71" s="187">
        <f t="shared" si="20"/>
        <v>5131.62</v>
      </c>
      <c r="I71" s="187">
        <f t="shared" si="20"/>
        <v>2274.6</v>
      </c>
      <c r="J71" s="187">
        <f t="shared" si="20"/>
        <v>7098.6374999999998</v>
      </c>
      <c r="K71" s="187">
        <f t="shared" si="20"/>
        <v>2249.2800000000002</v>
      </c>
      <c r="L71" s="187">
        <f t="shared" si="20"/>
        <v>2808.6749999999997</v>
      </c>
      <c r="M71" s="187">
        <f t="shared" si="20"/>
        <v>24607.8</v>
      </c>
      <c r="N71" s="187">
        <f t="shared" si="20"/>
        <v>1688.3999999999999</v>
      </c>
      <c r="O71" s="187">
        <f t="shared" si="20"/>
        <v>7152.704999999999</v>
      </c>
      <c r="P71" s="187">
        <f t="shared" si="20"/>
        <v>98992.574999999997</v>
      </c>
      <c r="Q71" s="155"/>
      <c r="R71" s="155"/>
      <c r="S71" s="155"/>
      <c r="T71" s="155"/>
      <c r="U71" s="155"/>
      <c r="V71" s="155"/>
      <c r="W71" s="155"/>
      <c r="X71" s="155"/>
      <c r="Y71" s="155"/>
      <c r="Z71" s="155"/>
      <c r="AA71" s="155"/>
      <c r="AB71" s="155"/>
      <c r="AC71" s="155"/>
      <c r="AD71" s="155"/>
      <c r="AE71" s="155"/>
      <c r="AF71" s="155"/>
      <c r="AG71" s="155"/>
      <c r="AH71" s="155"/>
      <c r="AI71" s="155"/>
      <c r="AJ71" s="155"/>
      <c r="AK71" s="155"/>
      <c r="AL71" s="155"/>
      <c r="AM71" s="155"/>
      <c r="AN71" s="155"/>
      <c r="AO71" s="155"/>
      <c r="AP71" s="155"/>
      <c r="AQ71" s="155"/>
      <c r="AR71" s="155"/>
      <c r="AS71" s="155"/>
      <c r="AT71" s="155"/>
      <c r="AU71" s="155"/>
      <c r="AY71" s="156"/>
      <c r="AZ71" s="156"/>
      <c r="BA71" s="156"/>
      <c r="BB71" s="156"/>
      <c r="BC71" s="156"/>
      <c r="BD71" s="156"/>
      <c r="BE71" s="156"/>
      <c r="BF71" s="156"/>
      <c r="BG71" s="156"/>
      <c r="BH71" s="156"/>
      <c r="BI71" s="77"/>
      <c r="BJ71" s="77"/>
      <c r="BK71" s="77"/>
      <c r="BL71" s="77"/>
      <c r="BM71" s="77"/>
      <c r="BN71" s="77"/>
      <c r="BO71" s="77"/>
      <c r="BP71" s="77"/>
      <c r="BQ71" s="77"/>
      <c r="BR71" s="77"/>
      <c r="BS71" s="77"/>
      <c r="BT71" s="77"/>
      <c r="BU71" s="77"/>
      <c r="BV71" s="77"/>
      <c r="BW71" s="77"/>
      <c r="BX71" s="77"/>
      <c r="BY71" s="77"/>
      <c r="BZ71" s="77"/>
      <c r="CA71" s="77"/>
      <c r="CB71" s="77"/>
      <c r="CC71" s="77"/>
      <c r="CD71" s="77"/>
      <c r="CE71" s="77"/>
      <c r="CF71" s="77"/>
      <c r="CG71" s="77"/>
      <c r="CH71" s="77"/>
      <c r="CI71" s="77"/>
      <c r="CJ71" s="77"/>
      <c r="CK71" s="77"/>
      <c r="CL71" s="77"/>
      <c r="CM71" s="77"/>
      <c r="CN71" s="77"/>
      <c r="CO71" s="77"/>
      <c r="CP71" s="77"/>
      <c r="CQ71" s="77"/>
      <c r="CR71" s="77"/>
      <c r="CS71" s="77"/>
      <c r="CT71" s="77"/>
      <c r="CU71" s="77"/>
      <c r="CV71" s="77"/>
      <c r="CW71" s="77"/>
      <c r="CX71" s="77"/>
      <c r="CY71" s="77"/>
      <c r="CZ71" s="77"/>
      <c r="DA71" s="77"/>
      <c r="DB71" s="77"/>
      <c r="DC71" s="77"/>
      <c r="DD71" s="77"/>
      <c r="DE71" s="77"/>
      <c r="DF71" s="77"/>
      <c r="DG71" s="77"/>
      <c r="DH71" s="77"/>
      <c r="DI71" s="77"/>
      <c r="DJ71" s="77"/>
      <c r="DK71" s="77"/>
      <c r="DL71" s="77"/>
      <c r="DM71" s="77"/>
      <c r="DN71" s="77"/>
      <c r="DO71" s="77"/>
      <c r="DP71" s="77"/>
      <c r="DQ71" s="77"/>
      <c r="DR71" s="77"/>
      <c r="DS71" s="77"/>
      <c r="DT71" s="77"/>
      <c r="DU71" s="77"/>
      <c r="DV71" s="77"/>
      <c r="DW71" s="77"/>
      <c r="DX71" s="77"/>
      <c r="DY71" s="77"/>
      <c r="DZ71" s="77"/>
      <c r="EA71" s="77"/>
      <c r="EB71" s="77"/>
      <c r="EC71" s="77"/>
      <c r="ED71" s="77"/>
      <c r="EE71" s="77"/>
      <c r="EF71" s="77"/>
      <c r="EG71" s="77"/>
      <c r="EH71" s="77"/>
      <c r="EI71" s="77"/>
      <c r="EJ71" s="77"/>
    </row>
    <row r="72" spans="1:140" ht="31.9" customHeight="1" x14ac:dyDescent="0.2">
      <c r="A72" s="28"/>
      <c r="B72" s="26">
        <v>31</v>
      </c>
      <c r="C72" s="111" t="s">
        <v>231</v>
      </c>
      <c r="D72" s="187">
        <f>D52*$D$45</f>
        <v>13488930</v>
      </c>
      <c r="E72" s="187">
        <f t="shared" ref="E72:P72" si="21">E52*$D$45</f>
        <v>2600208</v>
      </c>
      <c r="F72" s="187">
        <f t="shared" si="21"/>
        <v>767448</v>
      </c>
      <c r="G72" s="187">
        <f t="shared" si="21"/>
        <v>2465694</v>
      </c>
      <c r="H72" s="187">
        <f t="shared" si="21"/>
        <v>102632.4</v>
      </c>
      <c r="I72" s="187">
        <f t="shared" si="21"/>
        <v>45492</v>
      </c>
      <c r="J72" s="187">
        <f t="shared" si="21"/>
        <v>141972.75</v>
      </c>
      <c r="K72" s="187">
        <f t="shared" si="21"/>
        <v>44985.599999999999</v>
      </c>
      <c r="L72" s="187">
        <f t="shared" si="21"/>
        <v>56173.5</v>
      </c>
      <c r="M72" s="187">
        <f t="shared" si="21"/>
        <v>492156</v>
      </c>
      <c r="N72" s="187">
        <f t="shared" si="21"/>
        <v>33768</v>
      </c>
      <c r="O72" s="187">
        <f t="shared" si="21"/>
        <v>143054.1</v>
      </c>
      <c r="P72" s="187">
        <f t="shared" si="21"/>
        <v>1979851.5</v>
      </c>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180"/>
      <c r="AW72" s="180"/>
      <c r="AX72" s="180"/>
      <c r="AY72" s="156"/>
      <c r="AZ72" s="156"/>
      <c r="BA72" s="156"/>
      <c r="BB72" s="156"/>
      <c r="BC72" s="156"/>
      <c r="BD72" s="156"/>
      <c r="BE72" s="156"/>
      <c r="BF72" s="156"/>
      <c r="BG72" s="156"/>
      <c r="BH72" s="156"/>
      <c r="BI72" s="77"/>
      <c r="BJ72" s="77"/>
      <c r="BK72" s="77"/>
      <c r="BL72" s="77"/>
      <c r="BM72" s="77"/>
      <c r="BN72" s="77"/>
      <c r="BO72" s="77"/>
      <c r="BP72" s="77"/>
      <c r="BQ72" s="77"/>
      <c r="BR72" s="77"/>
      <c r="BS72" s="77"/>
      <c r="BT72" s="77"/>
      <c r="BU72" s="77"/>
      <c r="BV72" s="77"/>
      <c r="BW72" s="77"/>
      <c r="BX72" s="77"/>
      <c r="BY72" s="77"/>
      <c r="BZ72" s="77"/>
      <c r="CA72" s="77"/>
      <c r="CB72" s="77"/>
      <c r="CC72" s="77"/>
      <c r="CD72" s="77"/>
      <c r="CE72" s="77"/>
      <c r="CF72" s="77"/>
      <c r="CG72" s="77"/>
      <c r="CH72" s="77"/>
      <c r="CI72" s="77"/>
      <c r="CJ72" s="77"/>
      <c r="CK72" s="77"/>
      <c r="CL72" s="77"/>
      <c r="CM72" s="77"/>
      <c r="CN72" s="77"/>
      <c r="CO72" s="77"/>
      <c r="CP72" s="77"/>
      <c r="CQ72" s="77"/>
      <c r="CR72" s="77"/>
      <c r="CS72" s="77"/>
      <c r="CT72" s="77"/>
      <c r="CU72" s="77"/>
      <c r="CV72" s="77"/>
      <c r="CW72" s="77"/>
      <c r="CX72" s="77"/>
      <c r="CY72" s="77"/>
      <c r="CZ72" s="77"/>
      <c r="DA72" s="77"/>
      <c r="DB72" s="77"/>
      <c r="DC72" s="77"/>
      <c r="DD72" s="77"/>
      <c r="DE72" s="77"/>
      <c r="DF72" s="77"/>
      <c r="DG72" s="77"/>
      <c r="DH72" s="77"/>
      <c r="DI72" s="77"/>
      <c r="DJ72" s="77"/>
      <c r="DK72" s="77"/>
      <c r="DL72" s="77"/>
      <c r="DM72" s="77"/>
      <c r="DN72" s="77"/>
      <c r="DO72" s="77"/>
      <c r="DP72" s="77"/>
      <c r="DQ72" s="77"/>
      <c r="DR72" s="77"/>
      <c r="DS72" s="77"/>
      <c r="DT72" s="77"/>
      <c r="DU72" s="77"/>
      <c r="DV72" s="77"/>
      <c r="DW72" s="77"/>
      <c r="DX72" s="77"/>
      <c r="DY72" s="77"/>
      <c r="DZ72" s="77"/>
      <c r="EA72" s="77"/>
      <c r="EB72" s="77"/>
      <c r="EC72" s="77"/>
      <c r="ED72" s="77"/>
      <c r="EE72" s="77"/>
      <c r="EF72" s="77"/>
      <c r="EG72" s="77"/>
      <c r="EH72" s="77"/>
      <c r="EI72" s="77"/>
      <c r="EJ72" s="77"/>
    </row>
    <row r="73" spans="1:140" ht="31.9" customHeight="1" x14ac:dyDescent="0.2">
      <c r="A73" s="155"/>
      <c r="B73" s="26">
        <v>32</v>
      </c>
      <c r="C73" s="111" t="s">
        <v>230</v>
      </c>
      <c r="D73" s="187">
        <f>D53*$D$45</f>
        <v>1537738.02</v>
      </c>
      <c r="E73" s="187">
        <f t="shared" ref="E73:P73" si="22">E53*$D$45</f>
        <v>296423.712</v>
      </c>
      <c r="F73" s="187">
        <f t="shared" si="22"/>
        <v>87489.072</v>
      </c>
      <c r="G73" s="187">
        <f t="shared" si="22"/>
        <v>281089.11599999998</v>
      </c>
      <c r="H73" s="187">
        <f t="shared" si="22"/>
        <v>11700.093600000002</v>
      </c>
      <c r="I73" s="187">
        <f t="shared" si="22"/>
        <v>5186.0879999999997</v>
      </c>
      <c r="J73" s="187">
        <f t="shared" si="22"/>
        <v>16184.893499999998</v>
      </c>
      <c r="K73" s="187">
        <f t="shared" si="22"/>
        <v>5128.3584000000001</v>
      </c>
      <c r="L73" s="187">
        <f t="shared" si="22"/>
        <v>6403.7789999999995</v>
      </c>
      <c r="M73" s="187">
        <f t="shared" si="22"/>
        <v>56105.784</v>
      </c>
      <c r="N73" s="187">
        <f t="shared" si="22"/>
        <v>3849.5519999999997</v>
      </c>
      <c r="O73" s="187">
        <f t="shared" si="22"/>
        <v>16308.167399999998</v>
      </c>
      <c r="P73" s="187">
        <f t="shared" si="22"/>
        <v>225703.07099999997</v>
      </c>
      <c r="Q73" s="155"/>
      <c r="R73" s="155"/>
      <c r="S73" s="155"/>
      <c r="T73" s="155"/>
      <c r="U73" s="155"/>
      <c r="V73" s="155"/>
      <c r="W73" s="155"/>
      <c r="X73" s="155"/>
      <c r="Y73" s="155"/>
      <c r="Z73" s="155"/>
      <c r="AA73" s="155"/>
      <c r="AB73" s="155"/>
      <c r="AC73" s="155"/>
      <c r="AD73" s="155"/>
      <c r="AE73" s="155"/>
      <c r="AF73" s="155"/>
      <c r="AG73" s="155"/>
      <c r="AH73" s="155"/>
      <c r="AI73" s="155"/>
      <c r="AJ73" s="155"/>
      <c r="AK73" s="155"/>
      <c r="AL73" s="155"/>
      <c r="AM73" s="155"/>
      <c r="AN73" s="155"/>
      <c r="AO73" s="155"/>
      <c r="AP73" s="155"/>
      <c r="AQ73" s="155"/>
      <c r="AR73" s="155"/>
      <c r="AS73" s="155"/>
      <c r="AT73" s="155"/>
      <c r="AU73" s="155"/>
      <c r="AV73" s="180"/>
      <c r="AW73" s="180"/>
      <c r="AX73" s="180"/>
      <c r="AY73" s="156"/>
      <c r="AZ73" s="156"/>
      <c r="BA73" s="156"/>
      <c r="BB73" s="156"/>
      <c r="BC73" s="156"/>
      <c r="BD73" s="156"/>
      <c r="BE73" s="156"/>
      <c r="BF73" s="156"/>
      <c r="BG73" s="156"/>
      <c r="BH73" s="156"/>
      <c r="BI73" s="77"/>
      <c r="BJ73" s="77"/>
      <c r="BK73" s="77"/>
      <c r="BL73" s="77"/>
      <c r="BM73" s="77"/>
      <c r="BN73" s="77"/>
      <c r="BO73" s="77"/>
      <c r="BP73" s="77"/>
      <c r="BQ73" s="77"/>
      <c r="BR73" s="77"/>
      <c r="BS73" s="77"/>
      <c r="BT73" s="77"/>
      <c r="BU73" s="77"/>
      <c r="BV73" s="77"/>
      <c r="BW73" s="77"/>
      <c r="BX73" s="77"/>
      <c r="BY73" s="77"/>
      <c r="BZ73" s="77"/>
      <c r="CA73" s="77"/>
      <c r="CB73" s="77"/>
      <c r="CC73" s="77"/>
      <c r="CD73" s="77"/>
      <c r="CE73" s="77"/>
      <c r="CF73" s="77"/>
      <c r="CG73" s="77"/>
      <c r="CH73" s="77"/>
      <c r="CI73" s="77"/>
      <c r="CJ73" s="77"/>
      <c r="CK73" s="77"/>
      <c r="CL73" s="77"/>
      <c r="CM73" s="77"/>
      <c r="CN73" s="77"/>
      <c r="CO73" s="77"/>
      <c r="CP73" s="77"/>
      <c r="CQ73" s="77"/>
      <c r="CR73" s="77"/>
      <c r="CS73" s="77"/>
      <c r="CT73" s="77"/>
      <c r="CU73" s="77"/>
      <c r="CV73" s="77"/>
      <c r="CW73" s="77"/>
      <c r="CX73" s="77"/>
      <c r="CY73" s="77"/>
      <c r="CZ73" s="77"/>
      <c r="DA73" s="77"/>
      <c r="DB73" s="77"/>
      <c r="DC73" s="77"/>
      <c r="DD73" s="77"/>
      <c r="DE73" s="77"/>
      <c r="DF73" s="77"/>
      <c r="DG73" s="77"/>
      <c r="DH73" s="77"/>
      <c r="DI73" s="77"/>
      <c r="DJ73" s="77"/>
      <c r="DK73" s="77"/>
      <c r="DL73" s="77"/>
      <c r="DM73" s="77"/>
      <c r="DN73" s="77"/>
      <c r="DO73" s="77"/>
      <c r="DP73" s="77"/>
      <c r="DQ73" s="77"/>
      <c r="DR73" s="77"/>
      <c r="DS73" s="77"/>
      <c r="DT73" s="77"/>
      <c r="DU73" s="77"/>
      <c r="DV73" s="77"/>
      <c r="DW73" s="77"/>
      <c r="DX73" s="77"/>
      <c r="DY73" s="77"/>
      <c r="DZ73" s="77"/>
      <c r="EA73" s="77"/>
      <c r="EB73" s="77"/>
      <c r="EC73" s="77"/>
      <c r="ED73" s="77"/>
      <c r="EE73" s="77"/>
      <c r="EF73" s="77"/>
      <c r="EG73" s="77"/>
      <c r="EH73" s="77"/>
      <c r="EI73" s="77"/>
      <c r="EJ73" s="77"/>
    </row>
    <row r="74" spans="1:140" ht="31.9" customHeight="1" x14ac:dyDescent="0.2">
      <c r="A74" s="155"/>
      <c r="B74" s="26">
        <v>33</v>
      </c>
      <c r="C74" s="23" t="s">
        <v>229</v>
      </c>
      <c r="D74" s="187">
        <f>D54*$D$45</f>
        <v>2697786</v>
      </c>
      <c r="E74" s="187">
        <f t="shared" ref="E74:P74" si="23">E54*$D$45</f>
        <v>520041.6</v>
      </c>
      <c r="F74" s="187">
        <f t="shared" si="23"/>
        <v>153489.60000000001</v>
      </c>
      <c r="G74" s="187">
        <f t="shared" si="23"/>
        <v>493138.8</v>
      </c>
      <c r="H74" s="187">
        <f t="shared" si="23"/>
        <v>20526.48</v>
      </c>
      <c r="I74" s="187">
        <f t="shared" si="23"/>
        <v>9098.4</v>
      </c>
      <c r="J74" s="187">
        <f t="shared" si="23"/>
        <v>28394.55</v>
      </c>
      <c r="K74" s="187">
        <f t="shared" si="23"/>
        <v>8997.1200000000008</v>
      </c>
      <c r="L74" s="187">
        <f t="shared" si="23"/>
        <v>11234.699999999999</v>
      </c>
      <c r="M74" s="187">
        <f t="shared" si="23"/>
        <v>98431.2</v>
      </c>
      <c r="N74" s="187">
        <f t="shared" si="23"/>
        <v>6753.5999999999995</v>
      </c>
      <c r="O74" s="187">
        <f t="shared" si="23"/>
        <v>28610.819999999996</v>
      </c>
      <c r="P74" s="187">
        <f t="shared" si="23"/>
        <v>395970.3</v>
      </c>
      <c r="Q74" s="155"/>
      <c r="R74" s="155"/>
      <c r="S74" s="155"/>
      <c r="T74" s="155"/>
      <c r="U74" s="155"/>
      <c r="V74" s="155"/>
      <c r="W74" s="155"/>
      <c r="X74" s="155"/>
      <c r="Y74" s="155"/>
      <c r="Z74" s="155"/>
      <c r="AA74" s="155"/>
      <c r="AB74" s="155"/>
      <c r="AC74" s="155"/>
      <c r="AD74" s="155"/>
      <c r="AE74" s="155"/>
      <c r="AF74" s="155"/>
      <c r="AG74" s="155"/>
      <c r="AH74" s="155"/>
      <c r="AI74" s="155"/>
      <c r="AJ74" s="155"/>
      <c r="AK74" s="155"/>
      <c r="AL74" s="155"/>
      <c r="AM74" s="155"/>
      <c r="AN74" s="155"/>
      <c r="AO74" s="155"/>
      <c r="AP74" s="155"/>
      <c r="AQ74" s="155"/>
      <c r="AR74" s="155"/>
      <c r="AS74" s="155"/>
      <c r="AT74" s="155"/>
      <c r="AU74" s="155"/>
      <c r="AV74" s="180"/>
      <c r="AW74" s="180"/>
      <c r="AX74" s="180"/>
      <c r="AY74" s="156"/>
      <c r="AZ74" s="156"/>
      <c r="BA74" s="156"/>
      <c r="BB74" s="156"/>
      <c r="BC74" s="156"/>
      <c r="BD74" s="156"/>
      <c r="BE74" s="156"/>
      <c r="BF74" s="156"/>
      <c r="BG74" s="156"/>
      <c r="BH74" s="156"/>
      <c r="BI74" s="77"/>
      <c r="BJ74" s="77"/>
      <c r="BK74" s="77"/>
      <c r="BL74" s="77"/>
      <c r="BM74" s="77"/>
      <c r="BN74" s="77"/>
      <c r="BO74" s="77"/>
      <c r="BP74" s="77"/>
      <c r="BQ74" s="77"/>
      <c r="BR74" s="77"/>
      <c r="BS74" s="77"/>
      <c r="BT74" s="77"/>
      <c r="BU74" s="77"/>
      <c r="BV74" s="77"/>
      <c r="BW74" s="77"/>
      <c r="BX74" s="77"/>
      <c r="BY74" s="77"/>
      <c r="BZ74" s="77"/>
      <c r="CA74" s="77"/>
      <c r="CB74" s="77"/>
      <c r="CC74" s="77"/>
      <c r="CD74" s="77"/>
      <c r="CE74" s="77"/>
      <c r="CF74" s="77"/>
      <c r="CG74" s="77"/>
      <c r="CH74" s="77"/>
      <c r="CI74" s="77"/>
      <c r="CJ74" s="77"/>
      <c r="CK74" s="77"/>
      <c r="CL74" s="77"/>
      <c r="CM74" s="77"/>
      <c r="CN74" s="77"/>
      <c r="CO74" s="77"/>
      <c r="CP74" s="77"/>
      <c r="CQ74" s="77"/>
      <c r="CR74" s="77"/>
      <c r="CS74" s="77"/>
      <c r="CT74" s="77"/>
      <c r="CU74" s="77"/>
      <c r="CV74" s="77"/>
      <c r="CW74" s="77"/>
      <c r="CX74" s="77"/>
      <c r="CY74" s="77"/>
      <c r="CZ74" s="77"/>
      <c r="DA74" s="77"/>
      <c r="DB74" s="77"/>
      <c r="DC74" s="77"/>
      <c r="DD74" s="77"/>
      <c r="DE74" s="77"/>
      <c r="DF74" s="77"/>
      <c r="DG74" s="77"/>
      <c r="DH74" s="77"/>
      <c r="DI74" s="77"/>
      <c r="DJ74" s="77"/>
      <c r="DK74" s="77"/>
      <c r="DL74" s="77"/>
      <c r="DM74" s="77"/>
      <c r="DN74" s="77"/>
      <c r="DO74" s="77"/>
      <c r="DP74" s="77"/>
      <c r="DQ74" s="77"/>
      <c r="DR74" s="77"/>
      <c r="DS74" s="77"/>
      <c r="DT74" s="77"/>
      <c r="DU74" s="77"/>
      <c r="DV74" s="77"/>
      <c r="DW74" s="77"/>
      <c r="DX74" s="77"/>
      <c r="DY74" s="77"/>
      <c r="DZ74" s="77"/>
      <c r="EA74" s="77"/>
      <c r="EB74" s="77"/>
      <c r="EC74" s="77"/>
      <c r="ED74" s="77"/>
      <c r="EE74" s="77"/>
      <c r="EF74" s="77"/>
      <c r="EG74" s="77"/>
      <c r="EH74" s="77"/>
      <c r="EI74" s="77"/>
      <c r="EJ74" s="77"/>
    </row>
    <row r="75" spans="1:140" ht="31.9" customHeight="1" x14ac:dyDescent="0.2">
      <c r="A75" s="155"/>
      <c r="B75" s="26">
        <v>34</v>
      </c>
      <c r="C75" s="111" t="s">
        <v>228</v>
      </c>
      <c r="D75" s="187">
        <f>D55*$D$45</f>
        <v>3237343.1999999997</v>
      </c>
      <c r="E75" s="187">
        <f t="shared" ref="E75:P75" si="24">E55*$D$45</f>
        <v>624049.91999999993</v>
      </c>
      <c r="F75" s="187">
        <f t="shared" si="24"/>
        <v>184187.51999999999</v>
      </c>
      <c r="G75" s="187">
        <f t="shared" si="24"/>
        <v>591766.55999999994</v>
      </c>
      <c r="H75" s="187">
        <f t="shared" si="24"/>
        <v>24631.775999999998</v>
      </c>
      <c r="I75" s="187">
        <f t="shared" si="24"/>
        <v>10918.08</v>
      </c>
      <c r="J75" s="187">
        <f t="shared" si="24"/>
        <v>34073.46</v>
      </c>
      <c r="K75" s="187">
        <f t="shared" si="24"/>
        <v>10796.544</v>
      </c>
      <c r="L75" s="187">
        <f t="shared" si="24"/>
        <v>13481.640000000001</v>
      </c>
      <c r="M75" s="187">
        <f t="shared" si="24"/>
        <v>118117.43999999999</v>
      </c>
      <c r="N75" s="187">
        <f t="shared" si="24"/>
        <v>8104.32</v>
      </c>
      <c r="O75" s="187">
        <f t="shared" si="24"/>
        <v>34332.983999999997</v>
      </c>
      <c r="P75" s="187">
        <f t="shared" si="24"/>
        <v>475164.36</v>
      </c>
      <c r="Q75" s="155"/>
      <c r="R75" s="155"/>
      <c r="S75" s="155"/>
      <c r="T75" s="155"/>
      <c r="U75" s="155"/>
      <c r="V75" s="155"/>
      <c r="W75" s="155"/>
      <c r="X75" s="155"/>
      <c r="Y75" s="155"/>
      <c r="Z75" s="155"/>
      <c r="AA75" s="155"/>
      <c r="AB75" s="155"/>
      <c r="AC75" s="155"/>
      <c r="AD75" s="155"/>
      <c r="AE75" s="155"/>
      <c r="AF75" s="155"/>
      <c r="AG75" s="155"/>
      <c r="AH75" s="155"/>
      <c r="AI75" s="155"/>
      <c r="AJ75" s="155"/>
      <c r="AK75" s="155"/>
      <c r="AL75" s="155"/>
      <c r="AM75" s="155"/>
      <c r="AN75" s="155"/>
      <c r="AO75" s="155"/>
      <c r="AP75" s="155"/>
      <c r="AQ75" s="155"/>
      <c r="AR75" s="155"/>
      <c r="AS75" s="155"/>
      <c r="AT75" s="155"/>
      <c r="AU75" s="155"/>
      <c r="AV75" s="180"/>
      <c r="AW75" s="180"/>
      <c r="AX75" s="180"/>
      <c r="AY75" s="156"/>
      <c r="AZ75" s="156"/>
      <c r="BA75" s="156"/>
      <c r="BB75" s="156"/>
      <c r="BC75" s="156"/>
      <c r="BD75" s="156"/>
      <c r="BE75" s="156"/>
      <c r="BF75" s="156"/>
      <c r="BG75" s="156"/>
      <c r="BH75" s="156"/>
      <c r="BI75" s="77"/>
      <c r="BJ75" s="77"/>
      <c r="BK75" s="77"/>
      <c r="BL75" s="77"/>
      <c r="BM75" s="77"/>
      <c r="BN75" s="77"/>
      <c r="BO75" s="77"/>
      <c r="BP75" s="77"/>
      <c r="BQ75" s="77"/>
      <c r="BR75" s="77"/>
      <c r="BS75" s="77"/>
      <c r="BT75" s="77"/>
      <c r="BU75" s="77"/>
      <c r="BV75" s="77"/>
      <c r="BW75" s="77"/>
      <c r="BX75" s="77"/>
      <c r="BY75" s="77"/>
      <c r="BZ75" s="77"/>
      <c r="CA75" s="77"/>
      <c r="CB75" s="77"/>
      <c r="CC75" s="77"/>
      <c r="CD75" s="77"/>
      <c r="CE75" s="77"/>
      <c r="CF75" s="77"/>
      <c r="CG75" s="77"/>
      <c r="CH75" s="77"/>
      <c r="CI75" s="77"/>
      <c r="CJ75" s="77"/>
      <c r="CK75" s="77"/>
      <c r="CL75" s="77"/>
      <c r="CM75" s="77"/>
      <c r="CN75" s="77"/>
      <c r="CO75" s="77"/>
      <c r="CP75" s="77"/>
      <c r="CQ75" s="77"/>
      <c r="CR75" s="77"/>
      <c r="CS75" s="77"/>
      <c r="CT75" s="77"/>
      <c r="CU75" s="77"/>
      <c r="CV75" s="77"/>
      <c r="CW75" s="77"/>
      <c r="CX75" s="77"/>
      <c r="CY75" s="77"/>
      <c r="CZ75" s="77"/>
      <c r="DA75" s="77"/>
      <c r="DB75" s="77"/>
      <c r="DC75" s="77"/>
      <c r="DD75" s="77"/>
      <c r="DE75" s="77"/>
      <c r="DF75" s="77"/>
      <c r="DG75" s="77"/>
      <c r="DH75" s="77"/>
      <c r="DI75" s="77"/>
      <c r="DJ75" s="77"/>
      <c r="DK75" s="77"/>
      <c r="DL75" s="77"/>
      <c r="DM75" s="77"/>
      <c r="DN75" s="77"/>
      <c r="DO75" s="77"/>
      <c r="DP75" s="77"/>
      <c r="DQ75" s="77"/>
      <c r="DR75" s="77"/>
      <c r="DS75" s="77"/>
      <c r="DT75" s="77"/>
      <c r="DU75" s="77"/>
      <c r="DV75" s="77"/>
      <c r="DW75" s="77"/>
      <c r="DX75" s="77"/>
      <c r="DY75" s="77"/>
      <c r="DZ75" s="77"/>
      <c r="EA75" s="77"/>
      <c r="EB75" s="77"/>
      <c r="EC75" s="77"/>
      <c r="ED75" s="77"/>
      <c r="EE75" s="77"/>
      <c r="EF75" s="77"/>
      <c r="EG75" s="77"/>
      <c r="EH75" s="77"/>
      <c r="EI75" s="77"/>
      <c r="EJ75" s="77"/>
    </row>
    <row r="76" spans="1:140" ht="31.9" customHeight="1" x14ac:dyDescent="0.2">
      <c r="A76" s="155"/>
      <c r="B76" s="26">
        <v>35</v>
      </c>
      <c r="C76" s="111" t="s">
        <v>227</v>
      </c>
      <c r="D76" s="187">
        <f t="shared" ref="D76:G76" si="25">SUM(D71:D75)</f>
        <v>21636243.719999999</v>
      </c>
      <c r="E76" s="187">
        <f t="shared" si="25"/>
        <v>4170733.6319999998</v>
      </c>
      <c r="F76" s="187">
        <f t="shared" si="25"/>
        <v>1230986.5919999999</v>
      </c>
      <c r="G76" s="187">
        <f t="shared" si="25"/>
        <v>3954973.176</v>
      </c>
      <c r="H76" s="187">
        <f t="shared" ref="H76:P76" si="26">SUM(H71:H75)</f>
        <v>164622.36959999998</v>
      </c>
      <c r="I76" s="187">
        <f t="shared" si="26"/>
        <v>72969.167999999991</v>
      </c>
      <c r="J76" s="187">
        <f t="shared" si="26"/>
        <v>227724.291</v>
      </c>
      <c r="K76" s="187">
        <f t="shared" si="26"/>
        <v>72156.902399999992</v>
      </c>
      <c r="L76" s="187">
        <f t="shared" si="26"/>
        <v>90102.294000000009</v>
      </c>
      <c r="M76" s="187">
        <f t="shared" si="26"/>
        <v>789418.22399999993</v>
      </c>
      <c r="N76" s="187">
        <f t="shared" si="26"/>
        <v>54163.872000000003</v>
      </c>
      <c r="O76" s="187">
        <f t="shared" si="26"/>
        <v>229458.7764</v>
      </c>
      <c r="P76" s="187">
        <f t="shared" si="26"/>
        <v>3175681.8059999994</v>
      </c>
      <c r="Q76" s="155"/>
      <c r="R76" s="155"/>
      <c r="S76" s="155"/>
      <c r="T76" s="155"/>
      <c r="U76" s="155"/>
      <c r="V76" s="155"/>
      <c r="W76" s="155"/>
      <c r="X76" s="155"/>
      <c r="Y76" s="155"/>
      <c r="Z76" s="155"/>
      <c r="AA76" s="155"/>
      <c r="AB76" s="155"/>
      <c r="AC76" s="155"/>
      <c r="AD76" s="155"/>
      <c r="AE76" s="155"/>
      <c r="AF76" s="155"/>
      <c r="AG76" s="155"/>
      <c r="AH76" s="155"/>
      <c r="AI76" s="155"/>
      <c r="AJ76" s="155"/>
      <c r="AK76" s="155"/>
      <c r="AL76" s="155"/>
      <c r="AM76" s="155"/>
      <c r="AN76" s="155"/>
      <c r="AO76" s="155"/>
      <c r="AP76" s="155"/>
      <c r="AQ76" s="155"/>
      <c r="AR76" s="155"/>
      <c r="AS76" s="155"/>
      <c r="AT76" s="155"/>
      <c r="AU76" s="155"/>
      <c r="AV76" s="181"/>
      <c r="AW76" s="181"/>
      <c r="AX76" s="181"/>
      <c r="AY76" s="156"/>
      <c r="AZ76" s="156"/>
      <c r="BA76" s="156"/>
      <c r="BB76" s="156"/>
      <c r="BC76" s="156"/>
      <c r="BD76" s="156"/>
      <c r="BE76" s="156"/>
      <c r="BF76" s="156"/>
      <c r="BG76" s="156"/>
      <c r="BH76" s="156"/>
      <c r="BI76" s="77"/>
      <c r="BJ76" s="77"/>
      <c r="BK76" s="77"/>
      <c r="BL76" s="77"/>
      <c r="BM76" s="77"/>
      <c r="BN76" s="77"/>
      <c r="BO76" s="77"/>
      <c r="BP76" s="77"/>
      <c r="BQ76" s="77"/>
      <c r="BR76" s="77"/>
      <c r="BS76" s="77"/>
      <c r="BT76" s="77"/>
      <c r="BU76" s="77"/>
      <c r="BV76" s="77"/>
      <c r="BW76" s="77"/>
      <c r="BX76" s="77"/>
      <c r="BY76" s="77"/>
      <c r="BZ76" s="77"/>
      <c r="CA76" s="77"/>
      <c r="CB76" s="77"/>
      <c r="CC76" s="77"/>
      <c r="CD76" s="77"/>
      <c r="CE76" s="77"/>
      <c r="CF76" s="77"/>
      <c r="CG76" s="77"/>
      <c r="CH76" s="77"/>
      <c r="CI76" s="77"/>
      <c r="CJ76" s="77"/>
      <c r="CK76" s="77"/>
      <c r="CL76" s="77"/>
      <c r="CM76" s="77"/>
      <c r="CN76" s="77"/>
      <c r="CO76" s="77"/>
      <c r="CP76" s="77"/>
      <c r="CQ76" s="77"/>
      <c r="CR76" s="77"/>
      <c r="CS76" s="77"/>
      <c r="CT76" s="77"/>
      <c r="CU76" s="77"/>
      <c r="CV76" s="77"/>
      <c r="CW76" s="77"/>
      <c r="CX76" s="77"/>
      <c r="CY76" s="77"/>
      <c r="CZ76" s="77"/>
      <c r="DA76" s="77"/>
      <c r="DB76" s="77"/>
      <c r="DC76" s="77"/>
      <c r="DD76" s="77"/>
      <c r="DE76" s="77"/>
      <c r="DF76" s="77"/>
      <c r="DG76" s="77"/>
      <c r="DH76" s="77"/>
      <c r="DI76" s="77"/>
      <c r="DJ76" s="77"/>
      <c r="DK76" s="77"/>
      <c r="DL76" s="77"/>
      <c r="DM76" s="77"/>
      <c r="DN76" s="77"/>
      <c r="DO76" s="77"/>
      <c r="DP76" s="77"/>
      <c r="DQ76" s="77"/>
      <c r="DR76" s="77"/>
      <c r="DS76" s="77"/>
      <c r="DT76" s="77"/>
      <c r="DU76" s="77"/>
      <c r="DV76" s="77"/>
      <c r="DW76" s="77"/>
      <c r="DX76" s="77"/>
      <c r="DY76" s="77"/>
      <c r="DZ76" s="77"/>
      <c r="EA76" s="77"/>
      <c r="EB76" s="77"/>
      <c r="EC76" s="77"/>
      <c r="ED76" s="77"/>
      <c r="EE76" s="77"/>
      <c r="EF76" s="77"/>
      <c r="EG76" s="77"/>
      <c r="EH76" s="77"/>
      <c r="EI76" s="77"/>
      <c r="EJ76" s="77"/>
    </row>
    <row r="77" spans="1:140" ht="31.9" customHeight="1" x14ac:dyDescent="0.2">
      <c r="A77" s="155"/>
      <c r="B77" s="74"/>
      <c r="C77" s="209"/>
      <c r="D77" s="208"/>
      <c r="E77" s="208"/>
      <c r="F77" s="208"/>
      <c r="H77" s="208"/>
      <c r="I77" s="208"/>
      <c r="J77" s="208"/>
      <c r="K77" s="208"/>
      <c r="L77" s="208"/>
      <c r="M77" s="208"/>
      <c r="N77" s="208"/>
      <c r="O77" s="208"/>
      <c r="P77" s="155"/>
      <c r="Q77" s="155"/>
      <c r="R77" s="155"/>
      <c r="S77" s="155"/>
      <c r="T77" s="155"/>
      <c r="U77" s="155"/>
      <c r="V77" s="155"/>
      <c r="W77" s="155"/>
      <c r="X77" s="155"/>
      <c r="Y77" s="155"/>
      <c r="Z77" s="155"/>
      <c r="AA77" s="155"/>
      <c r="AB77" s="155"/>
      <c r="AC77" s="155"/>
      <c r="AD77" s="155"/>
      <c r="AE77" s="155"/>
      <c r="AF77" s="155"/>
      <c r="AG77" s="155"/>
      <c r="AH77" s="155"/>
      <c r="AI77" s="155"/>
      <c r="AJ77" s="155"/>
      <c r="AK77" s="155"/>
      <c r="AL77" s="155"/>
      <c r="AM77" s="155"/>
      <c r="AN77" s="155"/>
      <c r="AO77" s="155"/>
      <c r="AP77" s="155"/>
      <c r="AQ77" s="155"/>
      <c r="AR77" s="155"/>
      <c r="AS77" s="155"/>
      <c r="AT77" s="155"/>
      <c r="AU77" s="155"/>
      <c r="AV77" s="181"/>
      <c r="AW77" s="181"/>
      <c r="AX77" s="181"/>
      <c r="AY77" s="156"/>
      <c r="AZ77" s="156"/>
      <c r="BA77" s="156"/>
      <c r="BB77" s="156"/>
      <c r="BC77" s="156"/>
      <c r="BD77" s="156"/>
      <c r="BE77" s="156"/>
      <c r="BF77" s="156"/>
      <c r="BG77" s="156"/>
      <c r="BH77" s="156"/>
      <c r="BI77" s="77"/>
      <c r="BJ77" s="77"/>
      <c r="BK77" s="77"/>
      <c r="BL77" s="77"/>
      <c r="BM77" s="77"/>
      <c r="BN77" s="77"/>
      <c r="BO77" s="77"/>
      <c r="BP77" s="77"/>
      <c r="BQ77" s="77"/>
      <c r="BR77" s="77"/>
      <c r="BS77" s="77"/>
      <c r="BT77" s="77"/>
      <c r="BU77" s="77"/>
      <c r="BV77" s="77"/>
      <c r="BW77" s="77"/>
      <c r="BX77" s="77"/>
      <c r="BY77" s="77"/>
      <c r="BZ77" s="77"/>
      <c r="CA77" s="77"/>
      <c r="CB77" s="77"/>
      <c r="CC77" s="77"/>
      <c r="CD77" s="77"/>
      <c r="CE77" s="77"/>
      <c r="CF77" s="77"/>
      <c r="CG77" s="77"/>
      <c r="CH77" s="77"/>
      <c r="CI77" s="77"/>
      <c r="CJ77" s="77"/>
      <c r="CK77" s="77"/>
      <c r="CL77" s="77"/>
      <c r="CM77" s="77"/>
      <c r="CN77" s="77"/>
      <c r="CO77" s="77"/>
      <c r="CP77" s="77"/>
      <c r="CQ77" s="77"/>
      <c r="CR77" s="77"/>
      <c r="CS77" s="77"/>
      <c r="CT77" s="77"/>
      <c r="CU77" s="77"/>
      <c r="CV77" s="77"/>
      <c r="CW77" s="77"/>
      <c r="CX77" s="77"/>
      <c r="CY77" s="77"/>
      <c r="CZ77" s="77"/>
      <c r="DA77" s="77"/>
      <c r="DB77" s="77"/>
      <c r="DC77" s="77"/>
      <c r="DD77" s="77"/>
      <c r="DE77" s="77"/>
      <c r="DF77" s="77"/>
      <c r="DG77" s="77"/>
      <c r="DH77" s="77"/>
      <c r="DI77" s="77"/>
      <c r="DJ77" s="77"/>
      <c r="DK77" s="77"/>
      <c r="DL77" s="77"/>
      <c r="DM77" s="77"/>
      <c r="DN77" s="77"/>
      <c r="DO77" s="77"/>
      <c r="DP77" s="77"/>
      <c r="DQ77" s="77"/>
      <c r="DR77" s="77"/>
      <c r="DS77" s="77"/>
      <c r="DT77" s="77"/>
      <c r="DU77" s="77"/>
      <c r="DV77" s="77"/>
      <c r="DW77" s="77"/>
      <c r="DX77" s="77"/>
      <c r="DY77" s="77"/>
      <c r="DZ77" s="77"/>
      <c r="EA77" s="77"/>
      <c r="EB77" s="77"/>
      <c r="EC77" s="77"/>
      <c r="ED77" s="77"/>
      <c r="EE77" s="77"/>
      <c r="EF77" s="77"/>
      <c r="EG77" s="77"/>
      <c r="EH77" s="77"/>
      <c r="EI77" s="77"/>
      <c r="EJ77" s="77"/>
    </row>
    <row r="78" spans="1:140" ht="31.9" customHeight="1" x14ac:dyDescent="0.2">
      <c r="A78" s="155"/>
      <c r="B78" s="36" t="s">
        <v>237</v>
      </c>
      <c r="M78" s="155"/>
      <c r="N78" s="155"/>
      <c r="O78" s="155"/>
      <c r="P78" s="155"/>
      <c r="Q78" s="155"/>
      <c r="R78" s="155"/>
      <c r="S78" s="155"/>
      <c r="T78" s="155"/>
      <c r="U78" s="155"/>
      <c r="V78" s="155"/>
      <c r="W78" s="155"/>
      <c r="X78" s="155"/>
      <c r="Y78" s="155"/>
      <c r="Z78" s="155"/>
      <c r="AA78" s="155"/>
      <c r="AB78" s="155"/>
      <c r="AC78" s="155"/>
      <c r="AD78" s="155"/>
      <c r="AE78" s="155"/>
      <c r="AF78" s="155"/>
      <c r="AG78" s="155"/>
      <c r="AH78" s="155"/>
      <c r="AI78" s="155"/>
      <c r="AJ78" s="155"/>
      <c r="AK78" s="155"/>
      <c r="AL78" s="155"/>
      <c r="AM78" s="155"/>
      <c r="AN78" s="155"/>
      <c r="AO78" s="155"/>
      <c r="AP78" s="155"/>
      <c r="AQ78" s="155"/>
      <c r="AR78" s="155"/>
      <c r="AS78" s="155"/>
      <c r="AT78" s="155"/>
      <c r="AU78" s="155"/>
      <c r="AY78" s="156"/>
      <c r="AZ78" s="156"/>
      <c r="BA78" s="156"/>
      <c r="BB78" s="156"/>
      <c r="BC78" s="156"/>
      <c r="BD78" s="156"/>
      <c r="BE78" s="156"/>
      <c r="BF78" s="156"/>
      <c r="BG78" s="156"/>
      <c r="BH78" s="156"/>
      <c r="BI78" s="77"/>
      <c r="BJ78" s="77"/>
      <c r="BK78" s="77"/>
      <c r="BL78" s="77"/>
      <c r="BM78" s="77"/>
      <c r="BN78" s="77"/>
      <c r="BO78" s="77"/>
      <c r="BP78" s="77"/>
      <c r="BQ78" s="77"/>
      <c r="BR78" s="77"/>
      <c r="BS78" s="77"/>
      <c r="BT78" s="77"/>
      <c r="BU78" s="77"/>
      <c r="BV78" s="77"/>
      <c r="BW78" s="77"/>
      <c r="BX78" s="77"/>
      <c r="BY78" s="77"/>
      <c r="BZ78" s="77"/>
      <c r="CA78" s="77"/>
      <c r="CB78" s="77"/>
      <c r="CC78" s="77"/>
      <c r="CD78" s="77"/>
      <c r="CE78" s="77"/>
      <c r="CF78" s="77"/>
      <c r="CG78" s="77"/>
      <c r="CH78" s="77"/>
      <c r="CI78" s="77"/>
      <c r="CJ78" s="77"/>
      <c r="CK78" s="77"/>
      <c r="CL78" s="77"/>
      <c r="CM78" s="77"/>
      <c r="CN78" s="77"/>
      <c r="CO78" s="77"/>
      <c r="CP78" s="77"/>
      <c r="CQ78" s="77"/>
      <c r="CR78" s="77"/>
      <c r="CS78" s="77"/>
      <c r="CT78" s="77"/>
      <c r="CU78" s="77"/>
      <c r="CV78" s="77"/>
      <c r="CW78" s="77"/>
      <c r="CX78" s="77"/>
      <c r="CY78" s="77"/>
      <c r="CZ78" s="77"/>
      <c r="DA78" s="77"/>
      <c r="DB78" s="77"/>
      <c r="DC78" s="77"/>
      <c r="DD78" s="77"/>
      <c r="DE78" s="77"/>
      <c r="DF78" s="77"/>
      <c r="DG78" s="77"/>
      <c r="DH78" s="77"/>
      <c r="DI78" s="77"/>
      <c r="DJ78" s="77"/>
      <c r="DK78" s="77"/>
      <c r="DL78" s="77"/>
      <c r="DM78" s="77"/>
      <c r="DN78" s="77"/>
      <c r="DO78" s="77"/>
      <c r="DP78" s="77"/>
      <c r="DQ78" s="77"/>
      <c r="DR78" s="77"/>
      <c r="DS78" s="77"/>
      <c r="DT78" s="77"/>
      <c r="DU78" s="77"/>
      <c r="DV78" s="77"/>
      <c r="DW78" s="77"/>
      <c r="DX78" s="77"/>
      <c r="DY78" s="77"/>
      <c r="DZ78" s="77"/>
      <c r="EA78" s="77"/>
      <c r="EB78" s="77"/>
      <c r="EC78" s="77"/>
      <c r="ED78" s="77"/>
      <c r="EE78" s="77"/>
      <c r="EF78" s="77"/>
      <c r="EG78" s="77"/>
      <c r="EH78" s="77"/>
      <c r="EI78" s="77"/>
      <c r="EJ78" s="77"/>
    </row>
    <row r="79" spans="1:140" ht="31.9" customHeight="1" x14ac:dyDescent="0.2">
      <c r="A79" s="155"/>
      <c r="B79" s="23"/>
      <c r="C79" s="24"/>
      <c r="D79" s="25" t="s">
        <v>192</v>
      </c>
      <c r="E79" s="25" t="s">
        <v>191</v>
      </c>
      <c r="F79" s="260" t="s">
        <v>331</v>
      </c>
      <c r="G79" s="260" t="s">
        <v>323</v>
      </c>
      <c r="H79" s="25" t="s">
        <v>190</v>
      </c>
      <c r="I79" s="25" t="s">
        <v>189</v>
      </c>
      <c r="J79" s="25" t="s">
        <v>188</v>
      </c>
      <c r="K79" s="25" t="s">
        <v>187</v>
      </c>
      <c r="L79" s="25" t="s">
        <v>186</v>
      </c>
      <c r="M79" s="25" t="s">
        <v>185</v>
      </c>
      <c r="N79" s="25" t="s">
        <v>184</v>
      </c>
      <c r="O79" s="25" t="s">
        <v>183</v>
      </c>
      <c r="P79" s="25" t="s">
        <v>346</v>
      </c>
      <c r="Q79" s="155"/>
      <c r="R79" s="155"/>
      <c r="S79" s="155"/>
      <c r="T79" s="155"/>
      <c r="U79" s="155"/>
      <c r="V79" s="155"/>
      <c r="W79" s="155"/>
      <c r="X79" s="155"/>
      <c r="Y79" s="155"/>
      <c r="Z79" s="155"/>
      <c r="AA79" s="155"/>
      <c r="AB79" s="155"/>
      <c r="AC79" s="155"/>
      <c r="AD79" s="155"/>
      <c r="AE79" s="155"/>
      <c r="AF79" s="155"/>
      <c r="AG79" s="155"/>
      <c r="AH79" s="155"/>
      <c r="AI79" s="155"/>
      <c r="AJ79" s="155"/>
      <c r="AK79" s="155"/>
      <c r="AL79" s="155"/>
      <c r="AM79" s="155"/>
      <c r="AN79" s="155"/>
      <c r="AO79" s="155"/>
      <c r="AP79" s="155"/>
      <c r="AQ79" s="155"/>
      <c r="AR79" s="155"/>
      <c r="AS79" s="155"/>
      <c r="AT79" s="155"/>
      <c r="AU79" s="155"/>
      <c r="AY79" s="156"/>
      <c r="AZ79" s="156"/>
      <c r="BA79" s="156"/>
      <c r="BB79" s="156"/>
      <c r="BC79" s="156"/>
      <c r="BD79" s="156"/>
      <c r="BE79" s="156"/>
      <c r="BF79" s="156"/>
      <c r="BG79" s="156"/>
      <c r="BH79" s="156"/>
      <c r="BI79" s="77"/>
      <c r="BJ79" s="77"/>
      <c r="BK79" s="77"/>
      <c r="BL79" s="77"/>
      <c r="BM79" s="77"/>
      <c r="BN79" s="77"/>
      <c r="BO79" s="77"/>
      <c r="BP79" s="77"/>
      <c r="BQ79" s="77"/>
      <c r="BR79" s="77"/>
      <c r="BS79" s="77"/>
      <c r="BT79" s="77"/>
      <c r="BU79" s="77"/>
      <c r="BV79" s="77"/>
      <c r="BW79" s="77"/>
      <c r="BX79" s="77"/>
      <c r="BY79" s="77"/>
      <c r="BZ79" s="77"/>
      <c r="CA79" s="77"/>
      <c r="CB79" s="77"/>
      <c r="CC79" s="77"/>
      <c r="CD79" s="77"/>
      <c r="CE79" s="77"/>
      <c r="CF79" s="77"/>
      <c r="CG79" s="77"/>
      <c r="CH79" s="77"/>
      <c r="CI79" s="77"/>
      <c r="CJ79" s="77"/>
      <c r="CK79" s="77"/>
      <c r="CL79" s="77"/>
      <c r="CM79" s="77"/>
      <c r="CN79" s="77"/>
      <c r="CO79" s="77"/>
      <c r="CP79" s="77"/>
      <c r="CQ79" s="77"/>
      <c r="CR79" s="77"/>
      <c r="CS79" s="77"/>
      <c r="CT79" s="77"/>
      <c r="CU79" s="77"/>
      <c r="CV79" s="77"/>
      <c r="CW79" s="77"/>
      <c r="CX79" s="77"/>
      <c r="CY79" s="77"/>
      <c r="CZ79" s="77"/>
      <c r="DA79" s="77"/>
      <c r="DB79" s="77"/>
      <c r="DC79" s="77"/>
      <c r="DD79" s="77"/>
      <c r="DE79" s="77"/>
      <c r="DF79" s="77"/>
      <c r="DG79" s="77"/>
      <c r="DH79" s="77"/>
      <c r="DI79" s="77"/>
      <c r="DJ79" s="77"/>
      <c r="DK79" s="77"/>
      <c r="DL79" s="77"/>
      <c r="DM79" s="77"/>
      <c r="DN79" s="77"/>
      <c r="DO79" s="77"/>
      <c r="DP79" s="77"/>
      <c r="DQ79" s="77"/>
      <c r="DR79" s="77"/>
      <c r="DS79" s="77"/>
      <c r="DT79" s="77"/>
      <c r="DU79" s="77"/>
      <c r="DV79" s="77"/>
      <c r="DW79" s="77"/>
      <c r="DX79" s="77"/>
      <c r="DY79" s="77"/>
      <c r="DZ79" s="77"/>
      <c r="EA79" s="77"/>
      <c r="EB79" s="77"/>
      <c r="EC79" s="77"/>
      <c r="ED79" s="77"/>
      <c r="EE79" s="77"/>
      <c r="EF79" s="77"/>
      <c r="EG79" s="77"/>
      <c r="EH79" s="77"/>
      <c r="EI79" s="77"/>
      <c r="EJ79" s="77"/>
    </row>
    <row r="80" spans="1:140" ht="31.9" customHeight="1" x14ac:dyDescent="0.2">
      <c r="A80" s="155"/>
      <c r="B80" s="26">
        <v>36</v>
      </c>
      <c r="C80" s="23" t="s">
        <v>232</v>
      </c>
      <c r="D80" s="210">
        <f>D51*$D$44</f>
        <v>899262</v>
      </c>
      <c r="E80" s="210">
        <f t="shared" ref="E80:P80" si="27">E51*$D$44</f>
        <v>173347.20000000001</v>
      </c>
      <c r="F80" s="210">
        <f t="shared" si="27"/>
        <v>51163.200000000004</v>
      </c>
      <c r="G80" s="210">
        <f t="shared" si="27"/>
        <v>164379.6</v>
      </c>
      <c r="H80" s="210">
        <f t="shared" si="27"/>
        <v>6842.1600000000008</v>
      </c>
      <c r="I80" s="210">
        <f t="shared" si="27"/>
        <v>3032.8</v>
      </c>
      <c r="J80" s="210">
        <f t="shared" si="27"/>
        <v>9464.85</v>
      </c>
      <c r="K80" s="210">
        <f t="shared" si="27"/>
        <v>2999.0400000000004</v>
      </c>
      <c r="L80" s="210">
        <f t="shared" si="27"/>
        <v>3744.9</v>
      </c>
      <c r="M80" s="210">
        <f t="shared" si="27"/>
        <v>32810.400000000001</v>
      </c>
      <c r="N80" s="210">
        <f t="shared" si="27"/>
        <v>2251.2000000000003</v>
      </c>
      <c r="O80" s="210">
        <f t="shared" si="27"/>
        <v>9536.94</v>
      </c>
      <c r="P80" s="210">
        <f t="shared" si="27"/>
        <v>131990.1</v>
      </c>
      <c r="Q80" s="155"/>
      <c r="R80" s="155"/>
      <c r="S80" s="155"/>
      <c r="T80" s="155"/>
      <c r="U80" s="155"/>
      <c r="V80" s="155"/>
      <c r="W80" s="155"/>
      <c r="X80" s="155"/>
      <c r="Y80" s="155"/>
      <c r="Z80" s="155"/>
      <c r="AA80" s="155"/>
      <c r="AB80" s="155"/>
      <c r="AC80" s="155"/>
      <c r="AD80" s="155"/>
      <c r="AE80" s="155"/>
      <c r="AF80" s="155"/>
      <c r="AG80" s="155"/>
      <c r="AH80" s="155"/>
      <c r="AI80" s="155"/>
      <c r="AJ80" s="155"/>
      <c r="AK80" s="155"/>
      <c r="AL80" s="155"/>
      <c r="AM80" s="155"/>
      <c r="AN80" s="155"/>
      <c r="AO80" s="155"/>
      <c r="AP80" s="155"/>
      <c r="AQ80" s="155"/>
      <c r="AR80" s="155"/>
      <c r="AS80" s="155"/>
      <c r="AT80" s="155"/>
      <c r="AU80" s="155"/>
      <c r="AY80" s="156"/>
      <c r="AZ80" s="156"/>
      <c r="BA80" s="156"/>
      <c r="BB80" s="156"/>
      <c r="BC80" s="156"/>
      <c r="BD80" s="156"/>
      <c r="BE80" s="156"/>
      <c r="BF80" s="156"/>
      <c r="BG80" s="156"/>
      <c r="BH80" s="156"/>
      <c r="BI80" s="77"/>
      <c r="BJ80" s="77"/>
      <c r="BK80" s="77"/>
      <c r="BL80" s="77"/>
      <c r="BM80" s="77"/>
      <c r="BN80" s="77"/>
      <c r="BO80" s="77"/>
      <c r="BP80" s="77"/>
      <c r="BQ80" s="77"/>
      <c r="BR80" s="77"/>
      <c r="BS80" s="77"/>
      <c r="BT80" s="77"/>
      <c r="BU80" s="77"/>
      <c r="BV80" s="77"/>
      <c r="BW80" s="77"/>
      <c r="BX80" s="77"/>
      <c r="BY80" s="77"/>
      <c r="BZ80" s="77"/>
      <c r="CA80" s="77"/>
      <c r="CB80" s="77"/>
      <c r="CC80" s="77"/>
      <c r="CD80" s="77"/>
      <c r="CE80" s="77"/>
      <c r="CF80" s="77"/>
      <c r="CG80" s="77"/>
      <c r="CH80" s="77"/>
      <c r="CI80" s="77"/>
      <c r="CJ80" s="77"/>
      <c r="CK80" s="77"/>
      <c r="CL80" s="77"/>
      <c r="CM80" s="77"/>
      <c r="CN80" s="77"/>
      <c r="CO80" s="77"/>
      <c r="CP80" s="77"/>
      <c r="CQ80" s="77"/>
      <c r="CR80" s="77"/>
      <c r="CS80" s="77"/>
      <c r="CT80" s="77"/>
      <c r="CU80" s="77"/>
      <c r="CV80" s="77"/>
      <c r="CW80" s="77"/>
      <c r="CX80" s="77"/>
      <c r="CY80" s="77"/>
      <c r="CZ80" s="77"/>
      <c r="DA80" s="77"/>
      <c r="DB80" s="77"/>
      <c r="DC80" s="77"/>
      <c r="DD80" s="77"/>
      <c r="DE80" s="77"/>
      <c r="DF80" s="77"/>
      <c r="DG80" s="77"/>
      <c r="DH80" s="77"/>
      <c r="DI80" s="77"/>
      <c r="DJ80" s="77"/>
      <c r="DK80" s="77"/>
      <c r="DL80" s="77"/>
      <c r="DM80" s="77"/>
      <c r="DN80" s="77"/>
      <c r="DO80" s="77"/>
      <c r="DP80" s="77"/>
      <c r="DQ80" s="77"/>
      <c r="DR80" s="77"/>
      <c r="DS80" s="77"/>
      <c r="DT80" s="77"/>
      <c r="DU80" s="77"/>
      <c r="DV80" s="77"/>
      <c r="DW80" s="77"/>
      <c r="DX80" s="77"/>
      <c r="DY80" s="77"/>
      <c r="DZ80" s="77"/>
      <c r="EA80" s="77"/>
      <c r="EB80" s="77"/>
      <c r="EC80" s="77"/>
      <c r="ED80" s="77"/>
      <c r="EE80" s="77"/>
      <c r="EF80" s="77"/>
      <c r="EG80" s="77"/>
      <c r="EH80" s="77"/>
      <c r="EI80" s="77"/>
      <c r="EJ80" s="77"/>
    </row>
    <row r="81" spans="1:140" ht="31.9" customHeight="1" x14ac:dyDescent="0.2">
      <c r="A81" s="28"/>
      <c r="B81" s="26">
        <v>37</v>
      </c>
      <c r="C81" s="111" t="s">
        <v>231</v>
      </c>
      <c r="D81" s="187">
        <f>D52*$D$44</f>
        <v>17985240</v>
      </c>
      <c r="E81" s="187">
        <f t="shared" ref="E81:P81" si="28">E52*$D$44</f>
        <v>3466944</v>
      </c>
      <c r="F81" s="187">
        <f t="shared" si="28"/>
        <v>1023264</v>
      </c>
      <c r="G81" s="187">
        <f t="shared" si="28"/>
        <v>3287592</v>
      </c>
      <c r="H81" s="187">
        <f t="shared" si="28"/>
        <v>136843.20000000001</v>
      </c>
      <c r="I81" s="187">
        <f t="shared" si="28"/>
        <v>60656</v>
      </c>
      <c r="J81" s="187">
        <f t="shared" si="28"/>
        <v>189297</v>
      </c>
      <c r="K81" s="187">
        <f t="shared" si="28"/>
        <v>59980.800000000003</v>
      </c>
      <c r="L81" s="187">
        <f t="shared" si="28"/>
        <v>74898</v>
      </c>
      <c r="M81" s="187">
        <f t="shared" si="28"/>
        <v>656208</v>
      </c>
      <c r="N81" s="187">
        <f t="shared" si="28"/>
        <v>45024</v>
      </c>
      <c r="O81" s="187">
        <f t="shared" si="28"/>
        <v>190738.80000000002</v>
      </c>
      <c r="P81" s="187">
        <f t="shared" si="28"/>
        <v>2639802</v>
      </c>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180"/>
      <c r="AW81" s="180"/>
      <c r="AX81" s="180"/>
      <c r="AY81" s="156"/>
      <c r="AZ81" s="156"/>
      <c r="BA81" s="156"/>
      <c r="BB81" s="156"/>
      <c r="BC81" s="156"/>
      <c r="BD81" s="156"/>
      <c r="BE81" s="156"/>
      <c r="BF81" s="156"/>
      <c r="BG81" s="156"/>
      <c r="BH81" s="156"/>
      <c r="BI81" s="77"/>
      <c r="BJ81" s="77"/>
      <c r="BK81" s="77"/>
      <c r="BL81" s="77"/>
      <c r="BM81" s="77"/>
      <c r="BN81" s="77"/>
      <c r="BO81" s="77"/>
      <c r="BP81" s="77"/>
      <c r="BQ81" s="77"/>
      <c r="BR81" s="77"/>
      <c r="BS81" s="77"/>
      <c r="BT81" s="77"/>
      <c r="BU81" s="77"/>
      <c r="BV81" s="77"/>
      <c r="BW81" s="77"/>
      <c r="BX81" s="77"/>
      <c r="BY81" s="77"/>
      <c r="BZ81" s="77"/>
      <c r="CA81" s="77"/>
      <c r="CB81" s="77"/>
      <c r="CC81" s="77"/>
      <c r="CD81" s="77"/>
      <c r="CE81" s="77"/>
      <c r="CF81" s="77"/>
      <c r="CG81" s="77"/>
      <c r="CH81" s="77"/>
      <c r="CI81" s="77"/>
      <c r="CJ81" s="77"/>
      <c r="CK81" s="77"/>
      <c r="CL81" s="77"/>
      <c r="CM81" s="77"/>
      <c r="CN81" s="77"/>
      <c r="CO81" s="77"/>
      <c r="CP81" s="77"/>
      <c r="CQ81" s="77"/>
      <c r="CR81" s="77"/>
      <c r="CS81" s="77"/>
      <c r="CT81" s="77"/>
      <c r="CU81" s="77"/>
      <c r="CV81" s="77"/>
      <c r="CW81" s="77"/>
      <c r="CX81" s="77"/>
      <c r="CY81" s="77"/>
      <c r="CZ81" s="77"/>
      <c r="DA81" s="77"/>
      <c r="DB81" s="77"/>
      <c r="DC81" s="77"/>
      <c r="DD81" s="77"/>
      <c r="DE81" s="77"/>
      <c r="DF81" s="77"/>
      <c r="DG81" s="77"/>
      <c r="DH81" s="77"/>
      <c r="DI81" s="77"/>
      <c r="DJ81" s="77"/>
      <c r="DK81" s="77"/>
      <c r="DL81" s="77"/>
      <c r="DM81" s="77"/>
      <c r="DN81" s="77"/>
      <c r="DO81" s="77"/>
      <c r="DP81" s="77"/>
      <c r="DQ81" s="77"/>
      <c r="DR81" s="77"/>
      <c r="DS81" s="77"/>
      <c r="DT81" s="77"/>
      <c r="DU81" s="77"/>
      <c r="DV81" s="77"/>
      <c r="DW81" s="77"/>
      <c r="DX81" s="77"/>
      <c r="DY81" s="77"/>
      <c r="DZ81" s="77"/>
      <c r="EA81" s="77"/>
      <c r="EB81" s="77"/>
      <c r="EC81" s="77"/>
      <c r="ED81" s="77"/>
      <c r="EE81" s="77"/>
      <c r="EF81" s="77"/>
      <c r="EG81" s="77"/>
      <c r="EH81" s="77"/>
      <c r="EI81" s="77"/>
      <c r="EJ81" s="77"/>
    </row>
    <row r="82" spans="1:140" ht="31.9" customHeight="1" x14ac:dyDescent="0.2">
      <c r="A82" s="155"/>
      <c r="B82" s="26">
        <v>38</v>
      </c>
      <c r="C82" s="111" t="s">
        <v>230</v>
      </c>
      <c r="D82" s="187">
        <f>D53*$D$44</f>
        <v>2050317.3600000003</v>
      </c>
      <c r="E82" s="187">
        <f t="shared" ref="E82:P82" si="29">E53*$D$44</f>
        <v>395231.61600000004</v>
      </c>
      <c r="F82" s="187">
        <f t="shared" si="29"/>
        <v>116652.09600000001</v>
      </c>
      <c r="G82" s="187">
        <f t="shared" si="29"/>
        <v>374785.48800000001</v>
      </c>
      <c r="H82" s="187">
        <f t="shared" si="29"/>
        <v>15600.124800000003</v>
      </c>
      <c r="I82" s="187">
        <f t="shared" si="29"/>
        <v>6914.7839999999997</v>
      </c>
      <c r="J82" s="187">
        <f t="shared" si="29"/>
        <v>21579.858</v>
      </c>
      <c r="K82" s="187">
        <f t="shared" si="29"/>
        <v>6837.811200000001</v>
      </c>
      <c r="L82" s="187">
        <f t="shared" si="29"/>
        <v>8538.3720000000012</v>
      </c>
      <c r="M82" s="187">
        <f t="shared" si="29"/>
        <v>74807.712</v>
      </c>
      <c r="N82" s="187">
        <f t="shared" si="29"/>
        <v>5132.7360000000008</v>
      </c>
      <c r="O82" s="187">
        <f t="shared" si="29"/>
        <v>21744.2232</v>
      </c>
      <c r="P82" s="187">
        <f t="shared" si="29"/>
        <v>300937.42800000001</v>
      </c>
      <c r="Q82" s="155"/>
      <c r="R82" s="155"/>
      <c r="S82" s="155"/>
      <c r="T82" s="155"/>
      <c r="U82" s="155"/>
      <c r="V82" s="155"/>
      <c r="W82" s="155"/>
      <c r="X82" s="155"/>
      <c r="Y82" s="155"/>
      <c r="Z82" s="155"/>
      <c r="AA82" s="155"/>
      <c r="AB82" s="155"/>
      <c r="AC82" s="155"/>
      <c r="AD82" s="155"/>
      <c r="AE82" s="155"/>
      <c r="AF82" s="155"/>
      <c r="AG82" s="155"/>
      <c r="AH82" s="155"/>
      <c r="AI82" s="155"/>
      <c r="AJ82" s="155"/>
      <c r="AK82" s="155"/>
      <c r="AL82" s="155"/>
      <c r="AM82" s="155"/>
      <c r="AN82" s="155"/>
      <c r="AO82" s="155"/>
      <c r="AP82" s="155"/>
      <c r="AQ82" s="155"/>
      <c r="AR82" s="155"/>
      <c r="AS82" s="155"/>
      <c r="AT82" s="155"/>
      <c r="AU82" s="155"/>
      <c r="AV82" s="180"/>
      <c r="AW82" s="180"/>
      <c r="AX82" s="180"/>
      <c r="AY82" s="156"/>
      <c r="AZ82" s="156"/>
      <c r="BA82" s="156"/>
      <c r="BB82" s="156"/>
      <c r="BC82" s="156"/>
      <c r="BD82" s="156"/>
      <c r="BE82" s="156"/>
      <c r="BF82" s="156"/>
      <c r="BG82" s="156"/>
      <c r="BH82" s="156"/>
      <c r="BI82" s="77"/>
      <c r="BJ82" s="77"/>
      <c r="BK82" s="77"/>
      <c r="BL82" s="77"/>
      <c r="BM82" s="77"/>
      <c r="BN82" s="77"/>
      <c r="BO82" s="77"/>
      <c r="BP82" s="77"/>
      <c r="BQ82" s="77"/>
      <c r="BR82" s="77"/>
      <c r="BS82" s="77"/>
      <c r="BT82" s="77"/>
      <c r="BU82" s="77"/>
      <c r="BV82" s="77"/>
      <c r="BW82" s="77"/>
      <c r="BX82" s="77"/>
      <c r="BY82" s="77"/>
      <c r="BZ82" s="77"/>
      <c r="CA82" s="77"/>
      <c r="CB82" s="77"/>
      <c r="CC82" s="77"/>
      <c r="CD82" s="77"/>
      <c r="CE82" s="77"/>
      <c r="CF82" s="77"/>
      <c r="CG82" s="77"/>
      <c r="CH82" s="77"/>
      <c r="CI82" s="77"/>
      <c r="CJ82" s="77"/>
      <c r="CK82" s="77"/>
      <c r="CL82" s="77"/>
      <c r="CM82" s="77"/>
      <c r="CN82" s="77"/>
      <c r="CO82" s="77"/>
      <c r="CP82" s="77"/>
      <c r="CQ82" s="77"/>
      <c r="CR82" s="77"/>
      <c r="CS82" s="77"/>
      <c r="CT82" s="77"/>
      <c r="CU82" s="77"/>
      <c r="CV82" s="77"/>
      <c r="CW82" s="77"/>
      <c r="CX82" s="77"/>
      <c r="CY82" s="77"/>
      <c r="CZ82" s="77"/>
      <c r="DA82" s="77"/>
      <c r="DB82" s="77"/>
      <c r="DC82" s="77"/>
      <c r="DD82" s="77"/>
      <c r="DE82" s="77"/>
      <c r="DF82" s="77"/>
      <c r="DG82" s="77"/>
      <c r="DH82" s="77"/>
      <c r="DI82" s="77"/>
      <c r="DJ82" s="77"/>
      <c r="DK82" s="77"/>
      <c r="DL82" s="77"/>
      <c r="DM82" s="77"/>
      <c r="DN82" s="77"/>
      <c r="DO82" s="77"/>
      <c r="DP82" s="77"/>
      <c r="DQ82" s="77"/>
      <c r="DR82" s="77"/>
      <c r="DS82" s="77"/>
      <c r="DT82" s="77"/>
      <c r="DU82" s="77"/>
      <c r="DV82" s="77"/>
      <c r="DW82" s="77"/>
      <c r="DX82" s="77"/>
      <c r="DY82" s="77"/>
      <c r="DZ82" s="77"/>
      <c r="EA82" s="77"/>
      <c r="EB82" s="77"/>
      <c r="EC82" s="77"/>
      <c r="ED82" s="77"/>
      <c r="EE82" s="77"/>
      <c r="EF82" s="77"/>
      <c r="EG82" s="77"/>
      <c r="EH82" s="77"/>
      <c r="EI82" s="77"/>
      <c r="EJ82" s="77"/>
    </row>
    <row r="83" spans="1:140" ht="31.9" customHeight="1" x14ac:dyDescent="0.2">
      <c r="A83" s="155"/>
      <c r="B83" s="26">
        <v>39</v>
      </c>
      <c r="C83" s="23" t="s">
        <v>229</v>
      </c>
      <c r="D83" s="187">
        <f>D54*$D$44</f>
        <v>3597048</v>
      </c>
      <c r="E83" s="187">
        <f t="shared" ref="E83:P83" si="30">E54*$D$44</f>
        <v>693388.80000000005</v>
      </c>
      <c r="F83" s="187">
        <f t="shared" si="30"/>
        <v>204652.80000000002</v>
      </c>
      <c r="G83" s="187">
        <f t="shared" si="30"/>
        <v>657518.4</v>
      </c>
      <c r="H83" s="187">
        <f t="shared" si="30"/>
        <v>27368.640000000003</v>
      </c>
      <c r="I83" s="187">
        <f t="shared" si="30"/>
        <v>12131.2</v>
      </c>
      <c r="J83" s="187">
        <f t="shared" si="30"/>
        <v>37859.4</v>
      </c>
      <c r="K83" s="187">
        <f t="shared" si="30"/>
        <v>11996.160000000002</v>
      </c>
      <c r="L83" s="187">
        <f t="shared" si="30"/>
        <v>14979.6</v>
      </c>
      <c r="M83" s="187">
        <f t="shared" si="30"/>
        <v>131241.60000000001</v>
      </c>
      <c r="N83" s="187">
        <f t="shared" si="30"/>
        <v>9004.8000000000011</v>
      </c>
      <c r="O83" s="187">
        <f t="shared" si="30"/>
        <v>38147.760000000002</v>
      </c>
      <c r="P83" s="187">
        <f t="shared" si="30"/>
        <v>527960.4</v>
      </c>
      <c r="Q83" s="155"/>
      <c r="R83" s="155"/>
      <c r="S83" s="155"/>
      <c r="T83" s="155"/>
      <c r="U83" s="155"/>
      <c r="V83" s="155"/>
      <c r="W83" s="155"/>
      <c r="X83" s="155"/>
      <c r="Y83" s="155"/>
      <c r="Z83" s="155"/>
      <c r="AA83" s="155"/>
      <c r="AB83" s="155"/>
      <c r="AC83" s="155"/>
      <c r="AD83" s="155"/>
      <c r="AE83" s="155"/>
      <c r="AF83" s="155"/>
      <c r="AG83" s="155"/>
      <c r="AH83" s="155"/>
      <c r="AI83" s="155"/>
      <c r="AJ83" s="155"/>
      <c r="AK83" s="155"/>
      <c r="AL83" s="155"/>
      <c r="AM83" s="155"/>
      <c r="AN83" s="155"/>
      <c r="AO83" s="155"/>
      <c r="AP83" s="155"/>
      <c r="AQ83" s="155"/>
      <c r="AR83" s="155"/>
      <c r="AS83" s="155"/>
      <c r="AT83" s="155"/>
      <c r="AU83" s="155"/>
      <c r="AV83" s="180"/>
      <c r="AW83" s="180"/>
      <c r="AX83" s="180"/>
      <c r="AY83" s="156"/>
      <c r="AZ83" s="156"/>
      <c r="BA83" s="156"/>
      <c r="BB83" s="156"/>
      <c r="BC83" s="156"/>
      <c r="BD83" s="156"/>
      <c r="BE83" s="156"/>
      <c r="BF83" s="156"/>
      <c r="BG83" s="156"/>
      <c r="BH83" s="156"/>
      <c r="BI83" s="77"/>
      <c r="BJ83" s="77"/>
      <c r="BK83" s="77"/>
      <c r="BL83" s="77"/>
      <c r="BM83" s="77"/>
      <c r="BN83" s="77"/>
      <c r="BO83" s="77"/>
      <c r="BP83" s="77"/>
      <c r="BQ83" s="77"/>
      <c r="BR83" s="77"/>
      <c r="BS83" s="77"/>
      <c r="BT83" s="77"/>
      <c r="BU83" s="77"/>
      <c r="BV83" s="77"/>
      <c r="BW83" s="77"/>
      <c r="BX83" s="77"/>
      <c r="BY83" s="77"/>
      <c r="BZ83" s="77"/>
      <c r="CA83" s="77"/>
      <c r="CB83" s="77"/>
      <c r="CC83" s="77"/>
      <c r="CD83" s="77"/>
      <c r="CE83" s="77"/>
      <c r="CF83" s="77"/>
      <c r="CG83" s="77"/>
      <c r="CH83" s="77"/>
      <c r="CI83" s="77"/>
      <c r="CJ83" s="77"/>
      <c r="CK83" s="77"/>
      <c r="CL83" s="77"/>
      <c r="CM83" s="77"/>
      <c r="CN83" s="77"/>
      <c r="CO83" s="77"/>
      <c r="CP83" s="77"/>
      <c r="CQ83" s="77"/>
      <c r="CR83" s="77"/>
      <c r="CS83" s="77"/>
      <c r="CT83" s="77"/>
      <c r="CU83" s="77"/>
      <c r="CV83" s="77"/>
      <c r="CW83" s="77"/>
      <c r="CX83" s="77"/>
      <c r="CY83" s="77"/>
      <c r="CZ83" s="77"/>
      <c r="DA83" s="77"/>
      <c r="DB83" s="77"/>
      <c r="DC83" s="77"/>
      <c r="DD83" s="77"/>
      <c r="DE83" s="77"/>
      <c r="DF83" s="77"/>
      <c r="DG83" s="77"/>
      <c r="DH83" s="77"/>
      <c r="DI83" s="77"/>
      <c r="DJ83" s="77"/>
      <c r="DK83" s="77"/>
      <c r="DL83" s="77"/>
      <c r="DM83" s="77"/>
      <c r="DN83" s="77"/>
      <c r="DO83" s="77"/>
      <c r="DP83" s="77"/>
      <c r="DQ83" s="77"/>
      <c r="DR83" s="77"/>
      <c r="DS83" s="77"/>
      <c r="DT83" s="77"/>
      <c r="DU83" s="77"/>
      <c r="DV83" s="77"/>
      <c r="DW83" s="77"/>
      <c r="DX83" s="77"/>
      <c r="DY83" s="77"/>
      <c r="DZ83" s="77"/>
      <c r="EA83" s="77"/>
      <c r="EB83" s="77"/>
      <c r="EC83" s="77"/>
      <c r="ED83" s="77"/>
      <c r="EE83" s="77"/>
      <c r="EF83" s="77"/>
      <c r="EG83" s="77"/>
      <c r="EH83" s="77"/>
      <c r="EI83" s="77"/>
      <c r="EJ83" s="77"/>
    </row>
    <row r="84" spans="1:140" ht="31.9" customHeight="1" x14ac:dyDescent="0.2">
      <c r="A84" s="155"/>
      <c r="B84" s="26">
        <v>40</v>
      </c>
      <c r="C84" s="111" t="s">
        <v>228</v>
      </c>
      <c r="D84" s="187">
        <f>D55*$D$44</f>
        <v>4316457.6000000006</v>
      </c>
      <c r="E84" s="187">
        <f t="shared" ref="E84:P84" si="31">E55*$D$44</f>
        <v>832066.56000000006</v>
      </c>
      <c r="F84" s="187">
        <f t="shared" si="31"/>
        <v>245583.36000000002</v>
      </c>
      <c r="G84" s="187">
        <f t="shared" si="31"/>
        <v>789022.08000000007</v>
      </c>
      <c r="H84" s="187">
        <f t="shared" si="31"/>
        <v>32842.368000000002</v>
      </c>
      <c r="I84" s="187">
        <f t="shared" si="31"/>
        <v>14557.44</v>
      </c>
      <c r="J84" s="187">
        <f t="shared" si="31"/>
        <v>45431.28</v>
      </c>
      <c r="K84" s="187">
        <f t="shared" si="31"/>
        <v>14395.392000000002</v>
      </c>
      <c r="L84" s="187">
        <f t="shared" si="31"/>
        <v>17975.52</v>
      </c>
      <c r="M84" s="187">
        <f t="shared" si="31"/>
        <v>157489.92000000001</v>
      </c>
      <c r="N84" s="187">
        <f t="shared" si="31"/>
        <v>10805.760000000002</v>
      </c>
      <c r="O84" s="187">
        <f t="shared" si="31"/>
        <v>45777.312000000005</v>
      </c>
      <c r="P84" s="187">
        <f t="shared" si="31"/>
        <v>633552.48</v>
      </c>
      <c r="Q84" s="155"/>
      <c r="R84" s="155"/>
      <c r="S84" s="155"/>
      <c r="T84" s="155"/>
      <c r="U84" s="155"/>
      <c r="V84" s="155"/>
      <c r="W84" s="155"/>
      <c r="X84" s="155"/>
      <c r="Y84" s="155"/>
      <c r="Z84" s="155"/>
      <c r="AA84" s="155"/>
      <c r="AB84" s="155"/>
      <c r="AC84" s="155"/>
      <c r="AD84" s="155"/>
      <c r="AE84" s="155"/>
      <c r="AF84" s="155"/>
      <c r="AG84" s="155"/>
      <c r="AH84" s="155"/>
      <c r="AI84" s="155"/>
      <c r="AJ84" s="155"/>
      <c r="AK84" s="155"/>
      <c r="AL84" s="155"/>
      <c r="AM84" s="155"/>
      <c r="AN84" s="155"/>
      <c r="AO84" s="155"/>
      <c r="AP84" s="155"/>
      <c r="AQ84" s="155"/>
      <c r="AR84" s="155"/>
      <c r="AS84" s="155"/>
      <c r="AT84" s="155"/>
      <c r="AU84" s="155"/>
      <c r="AV84" s="180"/>
      <c r="AW84" s="180"/>
      <c r="AX84" s="180"/>
      <c r="AY84" s="156"/>
      <c r="AZ84" s="156"/>
      <c r="BA84" s="156"/>
      <c r="BB84" s="156"/>
      <c r="BC84" s="156"/>
      <c r="BD84" s="156"/>
      <c r="BE84" s="156"/>
      <c r="BF84" s="156"/>
      <c r="BG84" s="156"/>
      <c r="BH84" s="156"/>
      <c r="BI84" s="77"/>
      <c r="BJ84" s="77"/>
      <c r="BK84" s="77"/>
      <c r="BL84" s="77"/>
      <c r="BM84" s="77"/>
      <c r="BN84" s="77"/>
      <c r="BO84" s="77"/>
      <c r="BP84" s="77"/>
      <c r="BQ84" s="77"/>
      <c r="BR84" s="77"/>
      <c r="BS84" s="77"/>
      <c r="BT84" s="77"/>
      <c r="BU84" s="77"/>
      <c r="BV84" s="77"/>
      <c r="BW84" s="77"/>
      <c r="BX84" s="77"/>
      <c r="BY84" s="77"/>
      <c r="BZ84" s="77"/>
      <c r="CA84" s="77"/>
      <c r="CB84" s="77"/>
      <c r="CC84" s="77"/>
      <c r="CD84" s="77"/>
      <c r="CE84" s="77"/>
      <c r="CF84" s="77"/>
      <c r="CG84" s="77"/>
      <c r="CH84" s="77"/>
      <c r="CI84" s="77"/>
      <c r="CJ84" s="77"/>
      <c r="CK84" s="77"/>
      <c r="CL84" s="77"/>
      <c r="CM84" s="77"/>
      <c r="CN84" s="77"/>
      <c r="CO84" s="77"/>
      <c r="CP84" s="77"/>
      <c r="CQ84" s="77"/>
      <c r="CR84" s="77"/>
      <c r="CS84" s="77"/>
      <c r="CT84" s="77"/>
      <c r="CU84" s="77"/>
      <c r="CV84" s="77"/>
      <c r="CW84" s="77"/>
      <c r="CX84" s="77"/>
      <c r="CY84" s="77"/>
      <c r="CZ84" s="77"/>
      <c r="DA84" s="77"/>
      <c r="DB84" s="77"/>
      <c r="DC84" s="77"/>
      <c r="DD84" s="77"/>
      <c r="DE84" s="77"/>
      <c r="DF84" s="77"/>
      <c r="DG84" s="77"/>
      <c r="DH84" s="77"/>
      <c r="DI84" s="77"/>
      <c r="DJ84" s="77"/>
      <c r="DK84" s="77"/>
      <c r="DL84" s="77"/>
      <c r="DM84" s="77"/>
      <c r="DN84" s="77"/>
      <c r="DO84" s="77"/>
      <c r="DP84" s="77"/>
      <c r="DQ84" s="77"/>
      <c r="DR84" s="77"/>
      <c r="DS84" s="77"/>
      <c r="DT84" s="77"/>
      <c r="DU84" s="77"/>
      <c r="DV84" s="77"/>
      <c r="DW84" s="77"/>
      <c r="DX84" s="77"/>
      <c r="DY84" s="77"/>
      <c r="DZ84" s="77"/>
      <c r="EA84" s="77"/>
      <c r="EB84" s="77"/>
      <c r="EC84" s="77"/>
      <c r="ED84" s="77"/>
      <c r="EE84" s="77"/>
      <c r="EF84" s="77"/>
      <c r="EG84" s="77"/>
      <c r="EH84" s="77"/>
      <c r="EI84" s="77"/>
      <c r="EJ84" s="77"/>
    </row>
    <row r="85" spans="1:140" ht="31.9" customHeight="1" x14ac:dyDescent="0.2">
      <c r="A85" s="155"/>
      <c r="B85" s="26">
        <v>41</v>
      </c>
      <c r="C85" s="111" t="s">
        <v>227</v>
      </c>
      <c r="D85" s="187">
        <f t="shared" ref="D85:G85" si="32">SUM(D80:D84)</f>
        <v>28848324.960000001</v>
      </c>
      <c r="E85" s="187">
        <f t="shared" si="32"/>
        <v>5560978.1760000009</v>
      </c>
      <c r="F85" s="187">
        <f t="shared" si="32"/>
        <v>1641315.456</v>
      </c>
      <c r="G85" s="187">
        <f t="shared" si="32"/>
        <v>5273297.568</v>
      </c>
      <c r="H85" s="187">
        <f t="shared" ref="H85:P85" si="33">SUM(H80:H84)</f>
        <v>219496.49280000001</v>
      </c>
      <c r="I85" s="187">
        <f t="shared" si="33"/>
        <v>97292.224000000002</v>
      </c>
      <c r="J85" s="187">
        <f t="shared" si="33"/>
        <v>303632.38800000004</v>
      </c>
      <c r="K85" s="187">
        <f t="shared" si="33"/>
        <v>96209.203200000018</v>
      </c>
      <c r="L85" s="187">
        <f t="shared" si="33"/>
        <v>120136.39200000001</v>
      </c>
      <c r="M85" s="187">
        <f t="shared" si="33"/>
        <v>1052557.632</v>
      </c>
      <c r="N85" s="187">
        <f t="shared" si="33"/>
        <v>72218.496000000014</v>
      </c>
      <c r="O85" s="187">
        <f t="shared" si="33"/>
        <v>305945.03520000004</v>
      </c>
      <c r="P85" s="187">
        <f t="shared" si="33"/>
        <v>4234242.4079999998</v>
      </c>
      <c r="Q85" s="155"/>
      <c r="R85" s="155"/>
      <c r="S85" s="155"/>
      <c r="T85" s="155"/>
      <c r="U85" s="155"/>
      <c r="V85" s="155"/>
      <c r="W85" s="155"/>
      <c r="X85" s="155"/>
      <c r="Y85" s="155"/>
      <c r="Z85" s="155"/>
      <c r="AA85" s="155"/>
      <c r="AB85" s="155"/>
      <c r="AC85" s="155"/>
      <c r="AD85" s="155"/>
      <c r="AE85" s="155"/>
      <c r="AF85" s="155"/>
      <c r="AG85" s="155"/>
      <c r="AH85" s="155"/>
      <c r="AI85" s="155"/>
      <c r="AJ85" s="155"/>
      <c r="AK85" s="155"/>
      <c r="AL85" s="155"/>
      <c r="AM85" s="155"/>
      <c r="AN85" s="155"/>
      <c r="AO85" s="155"/>
      <c r="AP85" s="155"/>
      <c r="AQ85" s="155"/>
      <c r="AR85" s="155"/>
      <c r="AS85" s="155"/>
      <c r="AT85" s="155"/>
      <c r="AU85" s="155"/>
      <c r="AV85" s="181"/>
      <c r="AW85" s="181"/>
      <c r="AX85" s="181"/>
      <c r="AY85" s="156"/>
      <c r="AZ85" s="156"/>
      <c r="BA85" s="156"/>
      <c r="BB85" s="156"/>
      <c r="BC85" s="156"/>
      <c r="BD85" s="156"/>
      <c r="BE85" s="156"/>
      <c r="BF85" s="156"/>
      <c r="BG85" s="156"/>
      <c r="BH85" s="156"/>
      <c r="BI85" s="77"/>
      <c r="BJ85" s="77"/>
      <c r="BK85" s="77"/>
      <c r="BL85" s="77"/>
      <c r="BM85" s="77"/>
      <c r="BN85" s="77"/>
      <c r="BO85" s="77"/>
      <c r="BP85" s="77"/>
      <c r="BQ85" s="77"/>
      <c r="BR85" s="77"/>
      <c r="BS85" s="77"/>
      <c r="BT85" s="77"/>
      <c r="BU85" s="77"/>
      <c r="BV85" s="77"/>
      <c r="BW85" s="77"/>
      <c r="BX85" s="77"/>
      <c r="BY85" s="77"/>
      <c r="BZ85" s="77"/>
      <c r="CA85" s="77"/>
      <c r="CB85" s="77"/>
      <c r="CC85" s="77"/>
      <c r="CD85" s="77"/>
      <c r="CE85" s="77"/>
      <c r="CF85" s="77"/>
      <c r="CG85" s="77"/>
      <c r="CH85" s="77"/>
      <c r="CI85" s="77"/>
      <c r="CJ85" s="77"/>
      <c r="CK85" s="77"/>
      <c r="CL85" s="77"/>
      <c r="CM85" s="77"/>
      <c r="CN85" s="77"/>
      <c r="CO85" s="77"/>
      <c r="CP85" s="77"/>
      <c r="CQ85" s="77"/>
      <c r="CR85" s="77"/>
      <c r="CS85" s="77"/>
      <c r="CT85" s="77"/>
      <c r="CU85" s="77"/>
      <c r="CV85" s="77"/>
      <c r="CW85" s="77"/>
      <c r="CX85" s="77"/>
      <c r="CY85" s="77"/>
      <c r="CZ85" s="77"/>
      <c r="DA85" s="77"/>
      <c r="DB85" s="77"/>
      <c r="DC85" s="77"/>
      <c r="DD85" s="77"/>
      <c r="DE85" s="77"/>
      <c r="DF85" s="77"/>
      <c r="DG85" s="77"/>
      <c r="DH85" s="77"/>
      <c r="DI85" s="77"/>
      <c r="DJ85" s="77"/>
      <c r="DK85" s="77"/>
      <c r="DL85" s="77"/>
      <c r="DM85" s="77"/>
      <c r="DN85" s="77"/>
      <c r="DO85" s="77"/>
      <c r="DP85" s="77"/>
      <c r="DQ85" s="77"/>
      <c r="DR85" s="77"/>
      <c r="DS85" s="77"/>
      <c r="DT85" s="77"/>
      <c r="DU85" s="77"/>
      <c r="DV85" s="77"/>
      <c r="DW85" s="77"/>
      <c r="DX85" s="77"/>
      <c r="DY85" s="77"/>
      <c r="DZ85" s="77"/>
      <c r="EA85" s="77"/>
      <c r="EB85" s="77"/>
      <c r="EC85" s="77"/>
      <c r="ED85" s="77"/>
      <c r="EE85" s="77"/>
      <c r="EF85" s="77"/>
      <c r="EG85" s="77"/>
      <c r="EH85" s="77"/>
      <c r="EI85" s="77"/>
      <c r="EJ85" s="77"/>
    </row>
    <row r="86" spans="1:140" ht="31.9" customHeight="1" x14ac:dyDescent="0.2">
      <c r="A86" s="155"/>
      <c r="B86" s="74"/>
      <c r="C86" s="209"/>
      <c r="D86" s="208"/>
      <c r="E86" s="208"/>
      <c r="F86" s="208"/>
      <c r="H86" s="208"/>
      <c r="I86" s="208"/>
      <c r="J86" s="208"/>
      <c r="K86" s="208"/>
      <c r="L86" s="208"/>
      <c r="M86" s="208"/>
      <c r="N86" s="208"/>
      <c r="O86" s="208"/>
      <c r="P86" s="155"/>
      <c r="Q86" s="155"/>
      <c r="R86" s="155"/>
      <c r="S86" s="155"/>
      <c r="T86" s="155"/>
      <c r="U86" s="155"/>
      <c r="V86" s="155"/>
      <c r="W86" s="155"/>
      <c r="X86" s="155"/>
      <c r="Y86" s="155"/>
      <c r="Z86" s="155"/>
      <c r="AA86" s="155"/>
      <c r="AB86" s="155"/>
      <c r="AC86" s="155"/>
      <c r="AD86" s="155"/>
      <c r="AE86" s="155"/>
      <c r="AF86" s="155"/>
      <c r="AG86" s="155"/>
      <c r="AH86" s="155"/>
      <c r="AI86" s="155"/>
      <c r="AJ86" s="155"/>
      <c r="AK86" s="155"/>
      <c r="AL86" s="155"/>
      <c r="AM86" s="155"/>
      <c r="AN86" s="155"/>
      <c r="AO86" s="155"/>
      <c r="AP86" s="155"/>
      <c r="AQ86" s="155"/>
      <c r="AR86" s="155"/>
      <c r="AS86" s="155"/>
      <c r="AT86" s="155"/>
      <c r="AU86" s="155"/>
      <c r="AV86" s="181"/>
      <c r="AW86" s="181"/>
      <c r="AX86" s="181"/>
      <c r="AY86" s="156"/>
      <c r="AZ86" s="156"/>
      <c r="BA86" s="156"/>
      <c r="BB86" s="156"/>
      <c r="BC86" s="156"/>
      <c r="BD86" s="156"/>
      <c r="BE86" s="156"/>
      <c r="BF86" s="156"/>
      <c r="BG86" s="156"/>
      <c r="BH86" s="156"/>
      <c r="BI86" s="77"/>
      <c r="BJ86" s="77"/>
      <c r="BK86" s="77"/>
      <c r="BL86" s="77"/>
      <c r="BM86" s="77"/>
      <c r="BN86" s="77"/>
      <c r="BO86" s="77"/>
      <c r="BP86" s="77"/>
      <c r="BQ86" s="77"/>
      <c r="BR86" s="77"/>
      <c r="BS86" s="77"/>
      <c r="BT86" s="77"/>
      <c r="BU86" s="77"/>
      <c r="BV86" s="77"/>
      <c r="BW86" s="77"/>
      <c r="BX86" s="77"/>
      <c r="BY86" s="77"/>
      <c r="BZ86" s="77"/>
      <c r="CA86" s="77"/>
      <c r="CB86" s="77"/>
      <c r="CC86" s="77"/>
      <c r="CD86" s="77"/>
      <c r="CE86" s="77"/>
      <c r="CF86" s="77"/>
      <c r="CG86" s="77"/>
      <c r="CH86" s="77"/>
      <c r="CI86" s="77"/>
      <c r="CJ86" s="77"/>
      <c r="CK86" s="77"/>
      <c r="CL86" s="77"/>
      <c r="CM86" s="77"/>
      <c r="CN86" s="77"/>
      <c r="CO86" s="77"/>
      <c r="CP86" s="77"/>
      <c r="CQ86" s="77"/>
      <c r="CR86" s="77"/>
      <c r="CS86" s="77"/>
      <c r="CT86" s="77"/>
      <c r="CU86" s="77"/>
      <c r="CV86" s="77"/>
      <c r="CW86" s="77"/>
      <c r="CX86" s="77"/>
      <c r="CY86" s="77"/>
      <c r="CZ86" s="77"/>
      <c r="DA86" s="77"/>
      <c r="DB86" s="77"/>
      <c r="DC86" s="77"/>
      <c r="DD86" s="77"/>
      <c r="DE86" s="77"/>
      <c r="DF86" s="77"/>
      <c r="DG86" s="77"/>
      <c r="DH86" s="77"/>
      <c r="DI86" s="77"/>
      <c r="DJ86" s="77"/>
      <c r="DK86" s="77"/>
      <c r="DL86" s="77"/>
      <c r="DM86" s="77"/>
      <c r="DN86" s="77"/>
      <c r="DO86" s="77"/>
      <c r="DP86" s="77"/>
      <c r="DQ86" s="77"/>
      <c r="DR86" s="77"/>
      <c r="DS86" s="77"/>
      <c r="DT86" s="77"/>
      <c r="DU86" s="77"/>
      <c r="DV86" s="77"/>
      <c r="DW86" s="77"/>
      <c r="DX86" s="77"/>
      <c r="DY86" s="77"/>
      <c r="DZ86" s="77"/>
      <c r="EA86" s="77"/>
      <c r="EB86" s="77"/>
      <c r="EC86" s="77"/>
      <c r="ED86" s="77"/>
      <c r="EE86" s="77"/>
      <c r="EF86" s="77"/>
      <c r="EG86" s="77"/>
      <c r="EH86" s="77"/>
      <c r="EI86" s="77"/>
      <c r="EJ86" s="77"/>
    </row>
    <row r="87" spans="1:140" ht="31.9" customHeight="1" x14ac:dyDescent="0.2">
      <c r="A87" s="155"/>
      <c r="B87" s="36" t="s">
        <v>236</v>
      </c>
      <c r="M87" s="155"/>
      <c r="N87" s="155"/>
      <c r="O87" s="155"/>
      <c r="P87" s="155"/>
      <c r="Q87" s="155"/>
      <c r="R87" s="155"/>
      <c r="S87" s="155"/>
      <c r="T87" s="155"/>
      <c r="U87" s="155"/>
      <c r="V87" s="155"/>
      <c r="W87" s="155"/>
      <c r="X87" s="155"/>
      <c r="Y87" s="155"/>
      <c r="Z87" s="155"/>
      <c r="AA87" s="155"/>
      <c r="AB87" s="155"/>
      <c r="AC87" s="155"/>
      <c r="AD87" s="155"/>
      <c r="AE87" s="155"/>
      <c r="AF87" s="155"/>
      <c r="AG87" s="155"/>
      <c r="AH87" s="155"/>
      <c r="AI87" s="155"/>
      <c r="AJ87" s="155"/>
      <c r="AK87" s="155"/>
      <c r="AL87" s="155"/>
      <c r="AM87" s="155"/>
      <c r="AN87" s="155"/>
      <c r="AO87" s="155"/>
      <c r="AP87" s="155"/>
      <c r="AQ87" s="155"/>
      <c r="AR87" s="155"/>
      <c r="AS87" s="155"/>
      <c r="AT87" s="155"/>
      <c r="AU87" s="155"/>
      <c r="AY87" s="156"/>
      <c r="AZ87" s="156"/>
      <c r="BA87" s="156"/>
      <c r="BB87" s="156"/>
      <c r="BC87" s="156"/>
      <c r="BD87" s="156"/>
      <c r="BE87" s="156"/>
      <c r="BF87" s="156"/>
      <c r="BG87" s="156"/>
      <c r="BH87" s="156"/>
      <c r="BI87" s="77"/>
      <c r="BJ87" s="77"/>
      <c r="BK87" s="77"/>
      <c r="BL87" s="77"/>
      <c r="BM87" s="77"/>
      <c r="BN87" s="77"/>
      <c r="BO87" s="77"/>
      <c r="BP87" s="77"/>
      <c r="BQ87" s="77"/>
      <c r="BR87" s="77"/>
      <c r="BS87" s="77"/>
      <c r="BT87" s="77"/>
      <c r="BU87" s="77"/>
      <c r="BV87" s="77"/>
      <c r="BW87" s="77"/>
      <c r="BX87" s="77"/>
      <c r="BY87" s="77"/>
      <c r="BZ87" s="77"/>
      <c r="CA87" s="77"/>
      <c r="CB87" s="77"/>
      <c r="CC87" s="77"/>
      <c r="CD87" s="77"/>
      <c r="CE87" s="77"/>
      <c r="CF87" s="77"/>
      <c r="CG87" s="77"/>
      <c r="CH87" s="77"/>
      <c r="CI87" s="77"/>
      <c r="CJ87" s="77"/>
      <c r="CK87" s="77"/>
      <c r="CL87" s="77"/>
      <c r="CM87" s="77"/>
      <c r="CN87" s="77"/>
      <c r="CO87" s="77"/>
      <c r="CP87" s="77"/>
      <c r="CQ87" s="77"/>
      <c r="CR87" s="77"/>
      <c r="CS87" s="77"/>
      <c r="CT87" s="77"/>
      <c r="CU87" s="77"/>
      <c r="CV87" s="77"/>
      <c r="CW87" s="77"/>
      <c r="CX87" s="77"/>
      <c r="CY87" s="77"/>
      <c r="CZ87" s="77"/>
      <c r="DA87" s="77"/>
      <c r="DB87" s="77"/>
      <c r="DC87" s="77"/>
      <c r="DD87" s="77"/>
      <c r="DE87" s="77"/>
      <c r="DF87" s="77"/>
      <c r="DG87" s="77"/>
      <c r="DH87" s="77"/>
      <c r="DI87" s="77"/>
      <c r="DJ87" s="77"/>
      <c r="DK87" s="77"/>
      <c r="DL87" s="77"/>
      <c r="DM87" s="77"/>
      <c r="DN87" s="77"/>
      <c r="DO87" s="77"/>
      <c r="DP87" s="77"/>
      <c r="DQ87" s="77"/>
      <c r="DR87" s="77"/>
      <c r="DS87" s="77"/>
      <c r="DT87" s="77"/>
      <c r="DU87" s="77"/>
      <c r="DV87" s="77"/>
      <c r="DW87" s="77"/>
      <c r="DX87" s="77"/>
      <c r="DY87" s="77"/>
      <c r="DZ87" s="77"/>
      <c r="EA87" s="77"/>
      <c r="EB87" s="77"/>
      <c r="EC87" s="77"/>
      <c r="ED87" s="77"/>
      <c r="EE87" s="77"/>
      <c r="EF87" s="77"/>
      <c r="EG87" s="77"/>
      <c r="EH87" s="77"/>
      <c r="EI87" s="77"/>
      <c r="EJ87" s="77"/>
    </row>
    <row r="88" spans="1:140" ht="31.9" customHeight="1" x14ac:dyDescent="0.2">
      <c r="A88" s="155"/>
      <c r="B88" s="23"/>
      <c r="C88" s="24"/>
      <c r="D88" s="25" t="s">
        <v>192</v>
      </c>
      <c r="E88" s="25" t="s">
        <v>191</v>
      </c>
      <c r="F88" s="260" t="s">
        <v>331</v>
      </c>
      <c r="G88" s="260" t="s">
        <v>323</v>
      </c>
      <c r="H88" s="25" t="s">
        <v>190</v>
      </c>
      <c r="I88" s="25" t="s">
        <v>189</v>
      </c>
      <c r="J88" s="25" t="s">
        <v>188</v>
      </c>
      <c r="K88" s="25" t="s">
        <v>187</v>
      </c>
      <c r="L88" s="25" t="s">
        <v>186</v>
      </c>
      <c r="M88" s="25" t="s">
        <v>185</v>
      </c>
      <c r="N88" s="25" t="s">
        <v>184</v>
      </c>
      <c r="O88" s="25" t="s">
        <v>183</v>
      </c>
      <c r="P88" s="25" t="s">
        <v>346</v>
      </c>
      <c r="Q88" s="155"/>
      <c r="R88" s="155"/>
      <c r="S88" s="155"/>
      <c r="T88" s="155"/>
      <c r="U88" s="155"/>
      <c r="V88" s="155"/>
      <c r="W88" s="155"/>
      <c r="X88" s="155"/>
      <c r="Y88" s="155"/>
      <c r="Z88" s="155"/>
      <c r="AA88" s="155"/>
      <c r="AB88" s="155"/>
      <c r="AC88" s="155"/>
      <c r="AD88" s="155"/>
      <c r="AE88" s="155"/>
      <c r="AF88" s="155"/>
      <c r="AG88" s="155"/>
      <c r="AH88" s="155"/>
      <c r="AI88" s="155"/>
      <c r="AJ88" s="155"/>
      <c r="AK88" s="155"/>
      <c r="AL88" s="155"/>
      <c r="AM88" s="155"/>
      <c r="AN88" s="155"/>
      <c r="AO88" s="155"/>
      <c r="AP88" s="155"/>
      <c r="AQ88" s="155"/>
      <c r="AR88" s="155"/>
      <c r="AS88" s="155"/>
      <c r="AT88" s="155"/>
      <c r="AU88" s="155"/>
      <c r="AY88" s="156"/>
      <c r="AZ88" s="156"/>
      <c r="BA88" s="156"/>
      <c r="BB88" s="156"/>
      <c r="BC88" s="156"/>
      <c r="BD88" s="156"/>
      <c r="BE88" s="156"/>
      <c r="BF88" s="156"/>
      <c r="BG88" s="156"/>
      <c r="BH88" s="156"/>
      <c r="BI88" s="77"/>
      <c r="BJ88" s="77"/>
      <c r="BK88" s="77"/>
      <c r="BL88" s="77"/>
      <c r="BM88" s="77"/>
      <c r="BN88" s="77"/>
      <c r="BO88" s="77"/>
      <c r="BP88" s="77"/>
      <c r="BQ88" s="77"/>
      <c r="BR88" s="77"/>
      <c r="BS88" s="77"/>
      <c r="BT88" s="77"/>
      <c r="BU88" s="77"/>
      <c r="BV88" s="77"/>
      <c r="BW88" s="77"/>
      <c r="BX88" s="77"/>
      <c r="BY88" s="77"/>
      <c r="BZ88" s="77"/>
      <c r="CA88" s="77"/>
      <c r="CB88" s="77"/>
      <c r="CC88" s="77"/>
      <c r="CD88" s="77"/>
      <c r="CE88" s="77"/>
      <c r="CF88" s="77"/>
      <c r="CG88" s="77"/>
      <c r="CH88" s="77"/>
      <c r="CI88" s="77"/>
      <c r="CJ88" s="77"/>
      <c r="CK88" s="77"/>
      <c r="CL88" s="77"/>
      <c r="CM88" s="77"/>
      <c r="CN88" s="77"/>
      <c r="CO88" s="77"/>
      <c r="CP88" s="77"/>
      <c r="CQ88" s="77"/>
      <c r="CR88" s="77"/>
      <c r="CS88" s="77"/>
      <c r="CT88" s="77"/>
      <c r="CU88" s="77"/>
      <c r="CV88" s="77"/>
      <c r="CW88" s="77"/>
      <c r="CX88" s="77"/>
      <c r="CY88" s="77"/>
      <c r="CZ88" s="77"/>
      <c r="DA88" s="77"/>
      <c r="DB88" s="77"/>
      <c r="DC88" s="77"/>
      <c r="DD88" s="77"/>
      <c r="DE88" s="77"/>
      <c r="DF88" s="77"/>
      <c r="DG88" s="77"/>
      <c r="DH88" s="77"/>
      <c r="DI88" s="77"/>
      <c r="DJ88" s="77"/>
      <c r="DK88" s="77"/>
      <c r="DL88" s="77"/>
      <c r="DM88" s="77"/>
      <c r="DN88" s="77"/>
      <c r="DO88" s="77"/>
      <c r="DP88" s="77"/>
      <c r="DQ88" s="77"/>
      <c r="DR88" s="77"/>
      <c r="DS88" s="77"/>
      <c r="DT88" s="77"/>
      <c r="DU88" s="77"/>
      <c r="DV88" s="77"/>
      <c r="DW88" s="77"/>
      <c r="DX88" s="77"/>
      <c r="DY88" s="77"/>
      <c r="DZ88" s="77"/>
      <c r="EA88" s="77"/>
      <c r="EB88" s="77"/>
      <c r="EC88" s="77"/>
      <c r="ED88" s="77"/>
      <c r="EE88" s="77"/>
      <c r="EF88" s="77"/>
      <c r="EG88" s="77"/>
      <c r="EH88" s="77"/>
      <c r="EI88" s="77"/>
      <c r="EJ88" s="77"/>
    </row>
    <row r="89" spans="1:140" ht="31.9" customHeight="1" x14ac:dyDescent="0.2">
      <c r="A89" s="155"/>
      <c r="B89" s="26">
        <v>42</v>
      </c>
      <c r="C89" s="23" t="s">
        <v>232</v>
      </c>
      <c r="D89" s="210">
        <f t="shared" ref="D89:G89" si="34">D80-D71</f>
        <v>224815.5</v>
      </c>
      <c r="E89" s="210">
        <f t="shared" si="34"/>
        <v>43336.800000000017</v>
      </c>
      <c r="F89" s="210">
        <f t="shared" si="34"/>
        <v>12790.800000000003</v>
      </c>
      <c r="G89" s="210">
        <f t="shared" si="34"/>
        <v>41094.900000000009</v>
      </c>
      <c r="H89" s="210">
        <f t="shared" ref="H89:P89" si="35">H80-H71</f>
        <v>1710.5400000000009</v>
      </c>
      <c r="I89" s="210">
        <f t="shared" si="35"/>
        <v>758.20000000000027</v>
      </c>
      <c r="J89" s="210">
        <f t="shared" si="35"/>
        <v>2366.2125000000005</v>
      </c>
      <c r="K89" s="210">
        <f t="shared" si="35"/>
        <v>749.76000000000022</v>
      </c>
      <c r="L89" s="210">
        <f t="shared" si="35"/>
        <v>936.22500000000036</v>
      </c>
      <c r="M89" s="210">
        <f t="shared" si="35"/>
        <v>8202.6000000000022</v>
      </c>
      <c r="N89" s="210">
        <f t="shared" si="35"/>
        <v>562.80000000000041</v>
      </c>
      <c r="O89" s="210">
        <f t="shared" si="35"/>
        <v>2384.2350000000015</v>
      </c>
      <c r="P89" s="210">
        <f t="shared" si="35"/>
        <v>32997.525000000009</v>
      </c>
      <c r="Q89" s="155"/>
      <c r="R89" s="155"/>
      <c r="S89" s="155"/>
      <c r="T89" s="155"/>
      <c r="U89" s="155"/>
      <c r="V89" s="155"/>
      <c r="W89" s="155"/>
      <c r="X89" s="155"/>
      <c r="Y89" s="155"/>
      <c r="Z89" s="155"/>
      <c r="AA89" s="155"/>
      <c r="AB89" s="155"/>
      <c r="AC89" s="155"/>
      <c r="AD89" s="155"/>
      <c r="AE89" s="155"/>
      <c r="AF89" s="155"/>
      <c r="AG89" s="155"/>
      <c r="AH89" s="155"/>
      <c r="AI89" s="155"/>
      <c r="AJ89" s="155"/>
      <c r="AK89" s="155"/>
      <c r="AL89" s="155"/>
      <c r="AM89" s="155"/>
      <c r="AN89" s="155"/>
      <c r="AO89" s="155"/>
      <c r="AP89" s="155"/>
      <c r="AQ89" s="155"/>
      <c r="AR89" s="155"/>
      <c r="AS89" s="155"/>
      <c r="AT89" s="155"/>
      <c r="AU89" s="155"/>
      <c r="AY89" s="156"/>
      <c r="AZ89" s="156"/>
      <c r="BA89" s="156"/>
      <c r="BB89" s="156"/>
      <c r="BC89" s="156"/>
      <c r="BD89" s="156"/>
      <c r="BE89" s="156"/>
      <c r="BF89" s="156"/>
      <c r="BG89" s="156"/>
      <c r="BH89" s="156"/>
      <c r="BI89" s="77"/>
      <c r="BJ89" s="77"/>
      <c r="BK89" s="77"/>
      <c r="BL89" s="77"/>
      <c r="BM89" s="77"/>
      <c r="BN89" s="77"/>
      <c r="BO89" s="77"/>
      <c r="BP89" s="77"/>
      <c r="BQ89" s="77"/>
      <c r="BR89" s="77"/>
      <c r="BS89" s="77"/>
      <c r="BT89" s="77"/>
      <c r="BU89" s="77"/>
      <c r="BV89" s="77"/>
      <c r="BW89" s="77"/>
      <c r="BX89" s="77"/>
      <c r="BY89" s="77"/>
      <c r="BZ89" s="77"/>
      <c r="CA89" s="77"/>
      <c r="CB89" s="77"/>
      <c r="CC89" s="77"/>
      <c r="CD89" s="77"/>
      <c r="CE89" s="77"/>
      <c r="CF89" s="77"/>
      <c r="CG89" s="77"/>
      <c r="CH89" s="77"/>
      <c r="CI89" s="77"/>
      <c r="CJ89" s="77"/>
      <c r="CK89" s="77"/>
      <c r="CL89" s="77"/>
      <c r="CM89" s="77"/>
      <c r="CN89" s="77"/>
      <c r="CO89" s="77"/>
      <c r="CP89" s="77"/>
      <c r="CQ89" s="77"/>
      <c r="CR89" s="77"/>
      <c r="CS89" s="77"/>
      <c r="CT89" s="77"/>
      <c r="CU89" s="77"/>
      <c r="CV89" s="77"/>
      <c r="CW89" s="77"/>
      <c r="CX89" s="77"/>
      <c r="CY89" s="77"/>
      <c r="CZ89" s="77"/>
      <c r="DA89" s="77"/>
      <c r="DB89" s="77"/>
      <c r="DC89" s="77"/>
      <c r="DD89" s="77"/>
      <c r="DE89" s="77"/>
      <c r="DF89" s="77"/>
      <c r="DG89" s="77"/>
      <c r="DH89" s="77"/>
      <c r="DI89" s="77"/>
      <c r="DJ89" s="77"/>
      <c r="DK89" s="77"/>
      <c r="DL89" s="77"/>
      <c r="DM89" s="77"/>
      <c r="DN89" s="77"/>
      <c r="DO89" s="77"/>
      <c r="DP89" s="77"/>
      <c r="DQ89" s="77"/>
      <c r="DR89" s="77"/>
      <c r="DS89" s="77"/>
      <c r="DT89" s="77"/>
      <c r="DU89" s="77"/>
      <c r="DV89" s="77"/>
      <c r="DW89" s="77"/>
      <c r="DX89" s="77"/>
      <c r="DY89" s="77"/>
      <c r="DZ89" s="77"/>
      <c r="EA89" s="77"/>
      <c r="EB89" s="77"/>
      <c r="EC89" s="77"/>
      <c r="ED89" s="77"/>
      <c r="EE89" s="77"/>
      <c r="EF89" s="77"/>
      <c r="EG89" s="77"/>
      <c r="EH89" s="77"/>
      <c r="EI89" s="77"/>
      <c r="EJ89" s="77"/>
    </row>
    <row r="90" spans="1:140" ht="31.9" customHeight="1" x14ac:dyDescent="0.2">
      <c r="A90" s="28"/>
      <c r="B90" s="26">
        <v>43</v>
      </c>
      <c r="C90" s="111" t="s">
        <v>231</v>
      </c>
      <c r="D90" s="187">
        <f t="shared" ref="D90:G90" si="36">D81-D72</f>
        <v>4496310</v>
      </c>
      <c r="E90" s="187">
        <f t="shared" si="36"/>
        <v>866736</v>
      </c>
      <c r="F90" s="187">
        <f t="shared" si="36"/>
        <v>255816</v>
      </c>
      <c r="G90" s="187">
        <f t="shared" si="36"/>
        <v>821898</v>
      </c>
      <c r="H90" s="187">
        <f t="shared" ref="H90:P90" si="37">H81-H72</f>
        <v>34210.800000000017</v>
      </c>
      <c r="I90" s="187">
        <f t="shared" si="37"/>
        <v>15164</v>
      </c>
      <c r="J90" s="187">
        <f t="shared" si="37"/>
        <v>47324.25</v>
      </c>
      <c r="K90" s="187">
        <f t="shared" si="37"/>
        <v>14995.200000000004</v>
      </c>
      <c r="L90" s="187">
        <f t="shared" si="37"/>
        <v>18724.5</v>
      </c>
      <c r="M90" s="187">
        <f t="shared" si="37"/>
        <v>164052</v>
      </c>
      <c r="N90" s="187">
        <f t="shared" si="37"/>
        <v>11256</v>
      </c>
      <c r="O90" s="187">
        <f t="shared" si="37"/>
        <v>47684.700000000012</v>
      </c>
      <c r="P90" s="187">
        <f t="shared" si="37"/>
        <v>659950.5</v>
      </c>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180"/>
      <c r="AW90" s="180"/>
      <c r="AX90" s="180"/>
      <c r="AY90" s="156"/>
      <c r="AZ90" s="156"/>
      <c r="BA90" s="156"/>
      <c r="BB90" s="156"/>
      <c r="BC90" s="156"/>
      <c r="BD90" s="156"/>
      <c r="BE90" s="156"/>
      <c r="BF90" s="156"/>
      <c r="BG90" s="156"/>
      <c r="BH90" s="156"/>
      <c r="BI90" s="77"/>
      <c r="BJ90" s="77"/>
      <c r="BK90" s="77"/>
      <c r="BL90" s="77"/>
      <c r="BM90" s="77"/>
      <c r="BN90" s="77"/>
      <c r="BO90" s="77"/>
      <c r="BP90" s="77"/>
      <c r="BQ90" s="77"/>
      <c r="BR90" s="77"/>
      <c r="BS90" s="77"/>
      <c r="BT90" s="77"/>
      <c r="BU90" s="77"/>
      <c r="BV90" s="77"/>
      <c r="BW90" s="77"/>
      <c r="BX90" s="77"/>
      <c r="BY90" s="77"/>
      <c r="BZ90" s="77"/>
      <c r="CA90" s="77"/>
      <c r="CB90" s="77"/>
      <c r="CC90" s="77"/>
      <c r="CD90" s="77"/>
      <c r="CE90" s="77"/>
      <c r="CF90" s="77"/>
      <c r="CG90" s="77"/>
      <c r="CH90" s="77"/>
      <c r="CI90" s="77"/>
      <c r="CJ90" s="77"/>
      <c r="CK90" s="77"/>
      <c r="CL90" s="77"/>
      <c r="CM90" s="77"/>
      <c r="CN90" s="77"/>
      <c r="CO90" s="77"/>
      <c r="CP90" s="77"/>
      <c r="CQ90" s="77"/>
      <c r="CR90" s="77"/>
      <c r="CS90" s="77"/>
      <c r="CT90" s="77"/>
      <c r="CU90" s="77"/>
      <c r="CV90" s="77"/>
      <c r="CW90" s="77"/>
      <c r="CX90" s="77"/>
      <c r="CY90" s="77"/>
      <c r="CZ90" s="77"/>
      <c r="DA90" s="77"/>
      <c r="DB90" s="77"/>
      <c r="DC90" s="77"/>
      <c r="DD90" s="77"/>
      <c r="DE90" s="77"/>
      <c r="DF90" s="77"/>
      <c r="DG90" s="77"/>
      <c r="DH90" s="77"/>
      <c r="DI90" s="77"/>
      <c r="DJ90" s="77"/>
      <c r="DK90" s="77"/>
      <c r="DL90" s="77"/>
      <c r="DM90" s="77"/>
      <c r="DN90" s="77"/>
      <c r="DO90" s="77"/>
      <c r="DP90" s="77"/>
      <c r="DQ90" s="77"/>
      <c r="DR90" s="77"/>
      <c r="DS90" s="77"/>
      <c r="DT90" s="77"/>
      <c r="DU90" s="77"/>
      <c r="DV90" s="77"/>
      <c r="DW90" s="77"/>
      <c r="DX90" s="77"/>
      <c r="DY90" s="77"/>
      <c r="DZ90" s="77"/>
      <c r="EA90" s="77"/>
      <c r="EB90" s="77"/>
      <c r="EC90" s="77"/>
      <c r="ED90" s="77"/>
      <c r="EE90" s="77"/>
      <c r="EF90" s="77"/>
      <c r="EG90" s="77"/>
      <c r="EH90" s="77"/>
      <c r="EI90" s="77"/>
      <c r="EJ90" s="77"/>
    </row>
    <row r="91" spans="1:140" ht="31.9" customHeight="1" x14ac:dyDescent="0.2">
      <c r="A91" s="155"/>
      <c r="B91" s="26">
        <v>44</v>
      </c>
      <c r="C91" s="111" t="s">
        <v>230</v>
      </c>
      <c r="D91" s="187">
        <f t="shared" ref="D91:G91" si="38">D82-D73</f>
        <v>512579.34000000032</v>
      </c>
      <c r="E91" s="187">
        <f t="shared" si="38"/>
        <v>98807.904000000039</v>
      </c>
      <c r="F91" s="187">
        <f t="shared" si="38"/>
        <v>29163.024000000005</v>
      </c>
      <c r="G91" s="187">
        <f t="shared" si="38"/>
        <v>93696.372000000032</v>
      </c>
      <c r="H91" s="187">
        <f t="shared" ref="H91:P91" si="39">H82-H73</f>
        <v>3900.0312000000013</v>
      </c>
      <c r="I91" s="187">
        <f t="shared" si="39"/>
        <v>1728.6959999999999</v>
      </c>
      <c r="J91" s="187">
        <f t="shared" si="39"/>
        <v>5394.9645000000019</v>
      </c>
      <c r="K91" s="187">
        <f t="shared" si="39"/>
        <v>1709.4528000000009</v>
      </c>
      <c r="L91" s="187">
        <f t="shared" si="39"/>
        <v>2134.5930000000017</v>
      </c>
      <c r="M91" s="187">
        <f t="shared" si="39"/>
        <v>18701.928</v>
      </c>
      <c r="N91" s="187">
        <f t="shared" si="39"/>
        <v>1283.1840000000011</v>
      </c>
      <c r="O91" s="187">
        <f t="shared" si="39"/>
        <v>5436.0558000000019</v>
      </c>
      <c r="P91" s="187">
        <f t="shared" si="39"/>
        <v>75234.357000000047</v>
      </c>
      <c r="Q91" s="155"/>
      <c r="R91" s="155"/>
      <c r="S91" s="155"/>
      <c r="T91" s="155"/>
      <c r="U91" s="155"/>
      <c r="V91" s="155"/>
      <c r="W91" s="155"/>
      <c r="X91" s="155"/>
      <c r="Y91" s="155"/>
      <c r="Z91" s="155"/>
      <c r="AA91" s="155"/>
      <c r="AB91" s="155"/>
      <c r="AC91" s="155"/>
      <c r="AD91" s="155"/>
      <c r="AE91" s="155"/>
      <c r="AF91" s="155"/>
      <c r="AG91" s="155"/>
      <c r="AH91" s="155"/>
      <c r="AI91" s="155"/>
      <c r="AJ91" s="155"/>
      <c r="AK91" s="155"/>
      <c r="AL91" s="155"/>
      <c r="AM91" s="155"/>
      <c r="AN91" s="155"/>
      <c r="AO91" s="155"/>
      <c r="AP91" s="155"/>
      <c r="AQ91" s="155"/>
      <c r="AR91" s="155"/>
      <c r="AS91" s="155"/>
      <c r="AT91" s="155"/>
      <c r="AU91" s="155"/>
      <c r="AV91" s="180"/>
      <c r="AW91" s="180"/>
      <c r="AX91" s="180"/>
      <c r="AY91" s="156"/>
      <c r="AZ91" s="156"/>
      <c r="BA91" s="156"/>
      <c r="BB91" s="156"/>
      <c r="BC91" s="156"/>
      <c r="BD91" s="156"/>
      <c r="BE91" s="156"/>
      <c r="BF91" s="156"/>
      <c r="BG91" s="156"/>
      <c r="BH91" s="156"/>
      <c r="BI91" s="77"/>
      <c r="BJ91" s="77"/>
      <c r="BK91" s="77"/>
      <c r="BL91" s="77"/>
      <c r="BM91" s="77"/>
      <c r="BN91" s="77"/>
      <c r="BO91" s="77"/>
      <c r="BP91" s="77"/>
      <c r="BQ91" s="77"/>
      <c r="BR91" s="77"/>
      <c r="BS91" s="77"/>
      <c r="BT91" s="77"/>
      <c r="BU91" s="77"/>
      <c r="BV91" s="77"/>
      <c r="BW91" s="77"/>
      <c r="BX91" s="77"/>
      <c r="BY91" s="77"/>
      <c r="BZ91" s="77"/>
      <c r="CA91" s="77"/>
      <c r="CB91" s="77"/>
      <c r="CC91" s="77"/>
      <c r="CD91" s="77"/>
      <c r="CE91" s="77"/>
      <c r="CF91" s="77"/>
      <c r="CG91" s="77"/>
      <c r="CH91" s="77"/>
      <c r="CI91" s="77"/>
      <c r="CJ91" s="77"/>
      <c r="CK91" s="77"/>
      <c r="CL91" s="77"/>
      <c r="CM91" s="77"/>
      <c r="CN91" s="77"/>
      <c r="CO91" s="77"/>
      <c r="CP91" s="77"/>
      <c r="CQ91" s="77"/>
      <c r="CR91" s="77"/>
      <c r="CS91" s="77"/>
      <c r="CT91" s="77"/>
      <c r="CU91" s="77"/>
      <c r="CV91" s="77"/>
      <c r="CW91" s="77"/>
      <c r="CX91" s="77"/>
      <c r="CY91" s="77"/>
      <c r="CZ91" s="77"/>
      <c r="DA91" s="77"/>
      <c r="DB91" s="77"/>
      <c r="DC91" s="77"/>
      <c r="DD91" s="77"/>
      <c r="DE91" s="77"/>
      <c r="DF91" s="77"/>
      <c r="DG91" s="77"/>
      <c r="DH91" s="77"/>
      <c r="DI91" s="77"/>
      <c r="DJ91" s="77"/>
      <c r="DK91" s="77"/>
      <c r="DL91" s="77"/>
      <c r="DM91" s="77"/>
      <c r="DN91" s="77"/>
      <c r="DO91" s="77"/>
      <c r="DP91" s="77"/>
      <c r="DQ91" s="77"/>
      <c r="DR91" s="77"/>
      <c r="DS91" s="77"/>
      <c r="DT91" s="77"/>
      <c r="DU91" s="77"/>
      <c r="DV91" s="77"/>
      <c r="DW91" s="77"/>
      <c r="DX91" s="77"/>
      <c r="DY91" s="77"/>
      <c r="DZ91" s="77"/>
      <c r="EA91" s="77"/>
      <c r="EB91" s="77"/>
      <c r="EC91" s="77"/>
      <c r="ED91" s="77"/>
      <c r="EE91" s="77"/>
      <c r="EF91" s="77"/>
      <c r="EG91" s="77"/>
      <c r="EH91" s="77"/>
      <c r="EI91" s="77"/>
      <c r="EJ91" s="77"/>
    </row>
    <row r="92" spans="1:140" ht="31.9" customHeight="1" x14ac:dyDescent="0.2">
      <c r="A92" s="155"/>
      <c r="B92" s="26">
        <v>45</v>
      </c>
      <c r="C92" s="23" t="s">
        <v>229</v>
      </c>
      <c r="D92" s="187">
        <f t="shared" ref="D92:G92" si="40">D83-D74</f>
        <v>899262</v>
      </c>
      <c r="E92" s="187">
        <f t="shared" si="40"/>
        <v>173347.20000000007</v>
      </c>
      <c r="F92" s="187">
        <f t="shared" si="40"/>
        <v>51163.200000000012</v>
      </c>
      <c r="G92" s="187">
        <f t="shared" si="40"/>
        <v>164379.60000000003</v>
      </c>
      <c r="H92" s="187">
        <f t="shared" ref="H92:P92" si="41">H83-H74</f>
        <v>6842.1600000000035</v>
      </c>
      <c r="I92" s="187">
        <f t="shared" si="41"/>
        <v>3032.8000000000011</v>
      </c>
      <c r="J92" s="187">
        <f t="shared" si="41"/>
        <v>9464.8500000000022</v>
      </c>
      <c r="K92" s="187">
        <f t="shared" si="41"/>
        <v>2999.0400000000009</v>
      </c>
      <c r="L92" s="187">
        <f t="shared" si="41"/>
        <v>3744.9000000000015</v>
      </c>
      <c r="M92" s="187">
        <f t="shared" si="41"/>
        <v>32810.400000000009</v>
      </c>
      <c r="N92" s="187">
        <f t="shared" si="41"/>
        <v>2251.2000000000016</v>
      </c>
      <c r="O92" s="187">
        <f t="shared" si="41"/>
        <v>9536.940000000006</v>
      </c>
      <c r="P92" s="187">
        <f t="shared" si="41"/>
        <v>131990.10000000003</v>
      </c>
      <c r="Q92" s="155"/>
      <c r="R92" s="155"/>
      <c r="S92" s="155"/>
      <c r="T92" s="155"/>
      <c r="U92" s="155"/>
      <c r="V92" s="155"/>
      <c r="W92" s="155"/>
      <c r="X92" s="155"/>
      <c r="Y92" s="155"/>
      <c r="Z92" s="155"/>
      <c r="AA92" s="155"/>
      <c r="AB92" s="155"/>
      <c r="AC92" s="155"/>
      <c r="AD92" s="155"/>
      <c r="AE92" s="155"/>
      <c r="AF92" s="155"/>
      <c r="AG92" s="155"/>
      <c r="AH92" s="155"/>
      <c r="AI92" s="155"/>
      <c r="AJ92" s="155"/>
      <c r="AK92" s="155"/>
      <c r="AL92" s="155"/>
      <c r="AM92" s="155"/>
      <c r="AN92" s="155"/>
      <c r="AO92" s="155"/>
      <c r="AP92" s="155"/>
      <c r="AQ92" s="155"/>
      <c r="AR92" s="155"/>
      <c r="AS92" s="155"/>
      <c r="AT92" s="155"/>
      <c r="AU92" s="155"/>
      <c r="AV92" s="180"/>
      <c r="AW92" s="180"/>
      <c r="AX92" s="180"/>
      <c r="AY92" s="156"/>
      <c r="AZ92" s="156"/>
      <c r="BA92" s="156"/>
      <c r="BB92" s="156"/>
      <c r="BC92" s="156"/>
      <c r="BD92" s="156"/>
      <c r="BE92" s="156"/>
      <c r="BF92" s="156"/>
      <c r="BG92" s="156"/>
      <c r="BH92" s="156"/>
      <c r="BI92" s="77"/>
      <c r="BJ92" s="77"/>
      <c r="BK92" s="77"/>
      <c r="BL92" s="77"/>
      <c r="BM92" s="77"/>
      <c r="BN92" s="77"/>
      <c r="BO92" s="77"/>
      <c r="BP92" s="77"/>
      <c r="BQ92" s="77"/>
      <c r="BR92" s="77"/>
      <c r="BS92" s="77"/>
      <c r="BT92" s="77"/>
      <c r="BU92" s="77"/>
      <c r="BV92" s="77"/>
      <c r="BW92" s="77"/>
      <c r="BX92" s="77"/>
      <c r="BY92" s="77"/>
      <c r="BZ92" s="77"/>
      <c r="CA92" s="77"/>
      <c r="CB92" s="77"/>
      <c r="CC92" s="77"/>
      <c r="CD92" s="77"/>
      <c r="CE92" s="77"/>
      <c r="CF92" s="77"/>
      <c r="CG92" s="77"/>
      <c r="CH92" s="77"/>
      <c r="CI92" s="77"/>
      <c r="CJ92" s="77"/>
      <c r="CK92" s="77"/>
      <c r="CL92" s="77"/>
      <c r="CM92" s="77"/>
      <c r="CN92" s="77"/>
      <c r="CO92" s="77"/>
      <c r="CP92" s="77"/>
      <c r="CQ92" s="77"/>
      <c r="CR92" s="77"/>
      <c r="CS92" s="77"/>
      <c r="CT92" s="77"/>
      <c r="CU92" s="77"/>
      <c r="CV92" s="77"/>
      <c r="CW92" s="77"/>
      <c r="CX92" s="77"/>
      <c r="CY92" s="77"/>
      <c r="CZ92" s="77"/>
      <c r="DA92" s="77"/>
      <c r="DB92" s="77"/>
      <c r="DC92" s="77"/>
      <c r="DD92" s="77"/>
      <c r="DE92" s="77"/>
      <c r="DF92" s="77"/>
      <c r="DG92" s="77"/>
      <c r="DH92" s="77"/>
      <c r="DI92" s="77"/>
      <c r="DJ92" s="77"/>
      <c r="DK92" s="77"/>
      <c r="DL92" s="77"/>
      <c r="DM92" s="77"/>
      <c r="DN92" s="77"/>
      <c r="DO92" s="77"/>
      <c r="DP92" s="77"/>
      <c r="DQ92" s="77"/>
      <c r="DR92" s="77"/>
      <c r="DS92" s="77"/>
      <c r="DT92" s="77"/>
      <c r="DU92" s="77"/>
      <c r="DV92" s="77"/>
      <c r="DW92" s="77"/>
      <c r="DX92" s="77"/>
      <c r="DY92" s="77"/>
      <c r="DZ92" s="77"/>
      <c r="EA92" s="77"/>
      <c r="EB92" s="77"/>
      <c r="EC92" s="77"/>
      <c r="ED92" s="77"/>
      <c r="EE92" s="77"/>
      <c r="EF92" s="77"/>
      <c r="EG92" s="77"/>
      <c r="EH92" s="77"/>
      <c r="EI92" s="77"/>
      <c r="EJ92" s="77"/>
    </row>
    <row r="93" spans="1:140" ht="31.9" customHeight="1" x14ac:dyDescent="0.2">
      <c r="A93" s="155"/>
      <c r="B93" s="26">
        <v>46</v>
      </c>
      <c r="C93" s="111" t="s">
        <v>228</v>
      </c>
      <c r="D93" s="187">
        <f t="shared" ref="D93:G93" si="42">D84-D75</f>
        <v>1079114.4000000008</v>
      </c>
      <c r="E93" s="187">
        <f t="shared" si="42"/>
        <v>208016.64000000013</v>
      </c>
      <c r="F93" s="187">
        <f t="shared" si="42"/>
        <v>61395.840000000026</v>
      </c>
      <c r="G93" s="187">
        <f t="shared" si="42"/>
        <v>197255.52000000014</v>
      </c>
      <c r="H93" s="187">
        <f t="shared" ref="H93:P93" si="43">H84-H75</f>
        <v>8210.5920000000042</v>
      </c>
      <c r="I93" s="187">
        <f t="shared" si="43"/>
        <v>3639.3600000000006</v>
      </c>
      <c r="J93" s="187">
        <f t="shared" si="43"/>
        <v>11357.82</v>
      </c>
      <c r="K93" s="187">
        <f t="shared" si="43"/>
        <v>3598.8480000000018</v>
      </c>
      <c r="L93" s="187">
        <f t="shared" si="43"/>
        <v>4493.8799999999992</v>
      </c>
      <c r="M93" s="187">
        <f t="shared" si="43"/>
        <v>39372.480000000025</v>
      </c>
      <c r="N93" s="187">
        <f t="shared" si="43"/>
        <v>2701.4400000000023</v>
      </c>
      <c r="O93" s="187">
        <f t="shared" si="43"/>
        <v>11444.328000000009</v>
      </c>
      <c r="P93" s="187">
        <f t="shared" si="43"/>
        <v>158388.12</v>
      </c>
      <c r="Q93" s="155"/>
      <c r="R93" s="155"/>
      <c r="S93" s="155"/>
      <c r="T93" s="155"/>
      <c r="U93" s="155"/>
      <c r="V93" s="155"/>
      <c r="W93" s="155"/>
      <c r="X93" s="155"/>
      <c r="Y93" s="155"/>
      <c r="Z93" s="155"/>
      <c r="AA93" s="155"/>
      <c r="AB93" s="155"/>
      <c r="AC93" s="155"/>
      <c r="AD93" s="155"/>
      <c r="AE93" s="155"/>
      <c r="AF93" s="155"/>
      <c r="AG93" s="155"/>
      <c r="AH93" s="155"/>
      <c r="AI93" s="155"/>
      <c r="AJ93" s="155"/>
      <c r="AK93" s="155"/>
      <c r="AL93" s="155"/>
      <c r="AM93" s="155"/>
      <c r="AN93" s="155"/>
      <c r="AO93" s="155"/>
      <c r="AP93" s="155"/>
      <c r="AQ93" s="155"/>
      <c r="AR93" s="155"/>
      <c r="AS93" s="155"/>
      <c r="AT93" s="155"/>
      <c r="AU93" s="155"/>
      <c r="AV93" s="180"/>
      <c r="AW93" s="180"/>
      <c r="AX93" s="180"/>
      <c r="AY93" s="156"/>
      <c r="AZ93" s="156"/>
      <c r="BA93" s="156"/>
      <c r="BB93" s="156"/>
      <c r="BC93" s="156"/>
      <c r="BD93" s="156"/>
      <c r="BE93" s="156"/>
      <c r="BF93" s="156"/>
      <c r="BG93" s="156"/>
      <c r="BH93" s="156"/>
      <c r="BI93" s="77"/>
      <c r="BJ93" s="77"/>
      <c r="BK93" s="77"/>
      <c r="BL93" s="77"/>
      <c r="BM93" s="77"/>
      <c r="BN93" s="77"/>
      <c r="BO93" s="77"/>
      <c r="BP93" s="77"/>
      <c r="BQ93" s="77"/>
      <c r="BR93" s="77"/>
      <c r="BS93" s="77"/>
      <c r="BT93" s="77"/>
      <c r="BU93" s="77"/>
      <c r="BV93" s="77"/>
      <c r="BW93" s="77"/>
      <c r="BX93" s="77"/>
      <c r="BY93" s="77"/>
      <c r="BZ93" s="77"/>
      <c r="CA93" s="77"/>
      <c r="CB93" s="77"/>
      <c r="CC93" s="77"/>
      <c r="CD93" s="77"/>
      <c r="CE93" s="77"/>
      <c r="CF93" s="77"/>
      <c r="CG93" s="77"/>
      <c r="CH93" s="77"/>
      <c r="CI93" s="77"/>
      <c r="CJ93" s="77"/>
      <c r="CK93" s="77"/>
      <c r="CL93" s="77"/>
      <c r="CM93" s="77"/>
      <c r="CN93" s="77"/>
      <c r="CO93" s="77"/>
      <c r="CP93" s="77"/>
      <c r="CQ93" s="77"/>
      <c r="CR93" s="77"/>
      <c r="CS93" s="77"/>
      <c r="CT93" s="77"/>
      <c r="CU93" s="77"/>
      <c r="CV93" s="77"/>
      <c r="CW93" s="77"/>
      <c r="CX93" s="77"/>
      <c r="CY93" s="77"/>
      <c r="CZ93" s="77"/>
      <c r="DA93" s="77"/>
      <c r="DB93" s="77"/>
      <c r="DC93" s="77"/>
      <c r="DD93" s="77"/>
      <c r="DE93" s="77"/>
      <c r="DF93" s="77"/>
      <c r="DG93" s="77"/>
      <c r="DH93" s="77"/>
      <c r="DI93" s="77"/>
      <c r="DJ93" s="77"/>
      <c r="DK93" s="77"/>
      <c r="DL93" s="77"/>
      <c r="DM93" s="77"/>
      <c r="DN93" s="77"/>
      <c r="DO93" s="77"/>
      <c r="DP93" s="77"/>
      <c r="DQ93" s="77"/>
      <c r="DR93" s="77"/>
      <c r="DS93" s="77"/>
      <c r="DT93" s="77"/>
      <c r="DU93" s="77"/>
      <c r="DV93" s="77"/>
      <c r="DW93" s="77"/>
      <c r="DX93" s="77"/>
      <c r="DY93" s="77"/>
      <c r="DZ93" s="77"/>
      <c r="EA93" s="77"/>
      <c r="EB93" s="77"/>
      <c r="EC93" s="77"/>
      <c r="ED93" s="77"/>
      <c r="EE93" s="77"/>
      <c r="EF93" s="77"/>
      <c r="EG93" s="77"/>
      <c r="EH93" s="77"/>
      <c r="EI93" s="77"/>
      <c r="EJ93" s="77"/>
    </row>
    <row r="94" spans="1:140" ht="31.9" customHeight="1" x14ac:dyDescent="0.2">
      <c r="A94" s="155"/>
      <c r="B94" s="26">
        <v>47</v>
      </c>
      <c r="C94" s="111" t="s">
        <v>227</v>
      </c>
      <c r="D94" s="187">
        <f t="shared" ref="D94:G94" si="44">SUM(D89:D93)</f>
        <v>7212081.2400000002</v>
      </c>
      <c r="E94" s="187">
        <f t="shared" si="44"/>
        <v>1390244.5440000002</v>
      </c>
      <c r="F94" s="187">
        <f t="shared" si="44"/>
        <v>410328.86400000006</v>
      </c>
      <c r="G94" s="187">
        <f t="shared" si="44"/>
        <v>1318324.3920000005</v>
      </c>
      <c r="H94" s="187">
        <f t="shared" ref="H94:P94" si="45">SUM(H89:H93)</f>
        <v>54874.123200000031</v>
      </c>
      <c r="I94" s="187">
        <f t="shared" si="45"/>
        <v>24323.056000000004</v>
      </c>
      <c r="J94" s="187">
        <f t="shared" si="45"/>
        <v>75908.097000000009</v>
      </c>
      <c r="K94" s="187">
        <f t="shared" si="45"/>
        <v>24052.300800000008</v>
      </c>
      <c r="L94" s="187">
        <f t="shared" si="45"/>
        <v>30034.097999999998</v>
      </c>
      <c r="M94" s="187">
        <f t="shared" si="45"/>
        <v>263139.40800000005</v>
      </c>
      <c r="N94" s="187">
        <f t="shared" si="45"/>
        <v>18054.624000000007</v>
      </c>
      <c r="O94" s="187">
        <f t="shared" si="45"/>
        <v>76486.258800000025</v>
      </c>
      <c r="P94" s="187">
        <f t="shared" si="45"/>
        <v>1058560.602</v>
      </c>
      <c r="Q94" s="155"/>
      <c r="R94" s="155"/>
      <c r="S94" s="155"/>
      <c r="T94" s="155"/>
      <c r="U94" s="155"/>
      <c r="V94" s="155"/>
      <c r="W94" s="155"/>
      <c r="X94" s="155"/>
      <c r="Y94" s="155"/>
      <c r="Z94" s="155"/>
      <c r="AA94" s="155"/>
      <c r="AB94" s="155"/>
      <c r="AC94" s="155"/>
      <c r="AD94" s="155"/>
      <c r="AE94" s="155"/>
      <c r="AF94" s="155"/>
      <c r="AG94" s="155"/>
      <c r="AH94" s="155"/>
      <c r="AI94" s="155"/>
      <c r="AJ94" s="155"/>
      <c r="AK94" s="155"/>
      <c r="AL94" s="155"/>
      <c r="AM94" s="155"/>
      <c r="AN94" s="155"/>
      <c r="AO94" s="155"/>
      <c r="AP94" s="155"/>
      <c r="AQ94" s="155"/>
      <c r="AR94" s="155"/>
      <c r="AS94" s="155"/>
      <c r="AT94" s="155"/>
      <c r="AU94" s="155"/>
      <c r="AV94" s="181"/>
      <c r="AW94" s="181"/>
      <c r="AX94" s="181"/>
      <c r="AY94" s="156"/>
      <c r="AZ94" s="156"/>
      <c r="BA94" s="156"/>
      <c r="BB94" s="156"/>
      <c r="BC94" s="156"/>
      <c r="BD94" s="156"/>
      <c r="BE94" s="156"/>
      <c r="BF94" s="156"/>
      <c r="BG94" s="156"/>
      <c r="BH94" s="156"/>
      <c r="BI94" s="77"/>
      <c r="BJ94" s="77"/>
      <c r="BK94" s="77"/>
      <c r="BL94" s="77"/>
      <c r="BM94" s="77"/>
      <c r="BN94" s="77"/>
      <c r="BO94" s="77"/>
      <c r="BP94" s="77"/>
      <c r="BQ94" s="77"/>
      <c r="BR94" s="77"/>
      <c r="BS94" s="77"/>
      <c r="BT94" s="77"/>
      <c r="BU94" s="77"/>
      <c r="BV94" s="77"/>
      <c r="BW94" s="77"/>
      <c r="BX94" s="77"/>
      <c r="BY94" s="77"/>
      <c r="BZ94" s="77"/>
      <c r="CA94" s="77"/>
      <c r="CB94" s="77"/>
      <c r="CC94" s="77"/>
      <c r="CD94" s="77"/>
      <c r="CE94" s="77"/>
      <c r="CF94" s="77"/>
      <c r="CG94" s="77"/>
      <c r="CH94" s="77"/>
      <c r="CI94" s="77"/>
      <c r="CJ94" s="77"/>
      <c r="CK94" s="77"/>
      <c r="CL94" s="77"/>
      <c r="CM94" s="77"/>
      <c r="CN94" s="77"/>
      <c r="CO94" s="77"/>
      <c r="CP94" s="77"/>
      <c r="CQ94" s="77"/>
      <c r="CR94" s="77"/>
      <c r="CS94" s="77"/>
      <c r="CT94" s="77"/>
      <c r="CU94" s="77"/>
      <c r="CV94" s="77"/>
      <c r="CW94" s="77"/>
      <c r="CX94" s="77"/>
      <c r="CY94" s="77"/>
      <c r="CZ94" s="77"/>
      <c r="DA94" s="77"/>
      <c r="DB94" s="77"/>
      <c r="DC94" s="77"/>
      <c r="DD94" s="77"/>
      <c r="DE94" s="77"/>
      <c r="DF94" s="77"/>
      <c r="DG94" s="77"/>
      <c r="DH94" s="77"/>
      <c r="DI94" s="77"/>
      <c r="DJ94" s="77"/>
      <c r="DK94" s="77"/>
      <c r="DL94" s="77"/>
      <c r="DM94" s="77"/>
      <c r="DN94" s="77"/>
      <c r="DO94" s="77"/>
      <c r="DP94" s="77"/>
      <c r="DQ94" s="77"/>
      <c r="DR94" s="77"/>
      <c r="DS94" s="77"/>
      <c r="DT94" s="77"/>
      <c r="DU94" s="77"/>
      <c r="DV94" s="77"/>
      <c r="DW94" s="77"/>
      <c r="DX94" s="77"/>
      <c r="DY94" s="77"/>
      <c r="DZ94" s="77"/>
      <c r="EA94" s="77"/>
      <c r="EB94" s="77"/>
      <c r="EC94" s="77"/>
      <c r="ED94" s="77"/>
      <c r="EE94" s="77"/>
      <c r="EF94" s="77"/>
      <c r="EG94" s="77"/>
      <c r="EH94" s="77"/>
      <c r="EI94" s="77"/>
      <c r="EJ94" s="77"/>
    </row>
    <row r="95" spans="1:140" ht="31.9" customHeight="1" x14ac:dyDescent="0.2">
      <c r="A95" s="155"/>
      <c r="B95" s="74"/>
      <c r="C95" s="209"/>
      <c r="D95" s="208"/>
      <c r="E95" s="208"/>
      <c r="F95" s="208"/>
      <c r="H95" s="208"/>
      <c r="I95" s="208"/>
      <c r="J95" s="208"/>
      <c r="K95" s="208"/>
      <c r="L95" s="208"/>
      <c r="M95" s="208"/>
      <c r="N95" s="208"/>
      <c r="O95" s="208"/>
      <c r="P95" s="155"/>
      <c r="Q95" s="155"/>
      <c r="R95" s="155"/>
      <c r="S95" s="155"/>
      <c r="T95" s="155"/>
      <c r="U95" s="155"/>
      <c r="V95" s="155"/>
      <c r="W95" s="155"/>
      <c r="X95" s="155"/>
      <c r="Y95" s="155"/>
      <c r="Z95" s="155"/>
      <c r="AA95" s="155"/>
      <c r="AB95" s="155"/>
      <c r="AC95" s="155"/>
      <c r="AD95" s="155"/>
      <c r="AE95" s="155"/>
      <c r="AF95" s="155"/>
      <c r="AG95" s="155"/>
      <c r="AH95" s="155"/>
      <c r="AI95" s="155"/>
      <c r="AJ95" s="155"/>
      <c r="AK95" s="155"/>
      <c r="AL95" s="155"/>
      <c r="AM95" s="155"/>
      <c r="AN95" s="155"/>
      <c r="AO95" s="155"/>
      <c r="AP95" s="155"/>
      <c r="AQ95" s="155"/>
      <c r="AR95" s="155"/>
      <c r="AS95" s="155"/>
      <c r="AT95" s="155"/>
      <c r="AU95" s="155"/>
      <c r="AV95" s="181"/>
      <c r="AW95" s="181"/>
      <c r="AX95" s="181"/>
      <c r="AY95" s="156"/>
      <c r="AZ95" s="156"/>
      <c r="BA95" s="156"/>
      <c r="BB95" s="156"/>
      <c r="BC95" s="156"/>
      <c r="BD95" s="156"/>
      <c r="BE95" s="156"/>
      <c r="BF95" s="156"/>
      <c r="BG95" s="156"/>
      <c r="BH95" s="156"/>
      <c r="BI95" s="77"/>
      <c r="BJ95" s="77"/>
      <c r="BK95" s="77"/>
      <c r="BL95" s="77"/>
      <c r="BM95" s="77"/>
      <c r="BN95" s="77"/>
      <c r="BO95" s="77"/>
      <c r="BP95" s="77"/>
      <c r="BQ95" s="77"/>
      <c r="BR95" s="77"/>
      <c r="BS95" s="77"/>
      <c r="BT95" s="77"/>
      <c r="BU95" s="77"/>
      <c r="BV95" s="77"/>
      <c r="BW95" s="77"/>
      <c r="BX95" s="77"/>
      <c r="BY95" s="77"/>
      <c r="BZ95" s="77"/>
      <c r="CA95" s="77"/>
      <c r="CB95" s="77"/>
      <c r="CC95" s="77"/>
      <c r="CD95" s="77"/>
      <c r="CE95" s="77"/>
      <c r="CF95" s="77"/>
      <c r="CG95" s="77"/>
      <c r="CH95" s="77"/>
      <c r="CI95" s="77"/>
      <c r="CJ95" s="77"/>
      <c r="CK95" s="77"/>
      <c r="CL95" s="77"/>
      <c r="CM95" s="77"/>
      <c r="CN95" s="77"/>
      <c r="CO95" s="77"/>
      <c r="CP95" s="77"/>
      <c r="CQ95" s="77"/>
      <c r="CR95" s="77"/>
      <c r="CS95" s="77"/>
      <c r="CT95" s="77"/>
      <c r="CU95" s="77"/>
      <c r="CV95" s="77"/>
      <c r="CW95" s="77"/>
      <c r="CX95" s="77"/>
      <c r="CY95" s="77"/>
      <c r="CZ95" s="77"/>
      <c r="DA95" s="77"/>
      <c r="DB95" s="77"/>
      <c r="DC95" s="77"/>
      <c r="DD95" s="77"/>
      <c r="DE95" s="77"/>
      <c r="DF95" s="77"/>
      <c r="DG95" s="77"/>
      <c r="DH95" s="77"/>
      <c r="DI95" s="77"/>
      <c r="DJ95" s="77"/>
      <c r="DK95" s="77"/>
      <c r="DL95" s="77"/>
      <c r="DM95" s="77"/>
      <c r="DN95" s="77"/>
      <c r="DO95" s="77"/>
      <c r="DP95" s="77"/>
      <c r="DQ95" s="77"/>
      <c r="DR95" s="77"/>
      <c r="DS95" s="77"/>
      <c r="DT95" s="77"/>
      <c r="DU95" s="77"/>
      <c r="DV95" s="77"/>
      <c r="DW95" s="77"/>
      <c r="DX95" s="77"/>
      <c r="DY95" s="77"/>
      <c r="DZ95" s="77"/>
      <c r="EA95" s="77"/>
      <c r="EB95" s="77"/>
      <c r="EC95" s="77"/>
      <c r="ED95" s="77"/>
      <c r="EE95" s="77"/>
      <c r="EF95" s="77"/>
      <c r="EG95" s="77"/>
      <c r="EH95" s="77"/>
      <c r="EI95" s="77"/>
      <c r="EJ95" s="77"/>
    </row>
    <row r="96" spans="1:140" ht="31.9" customHeight="1" x14ac:dyDescent="0.2">
      <c r="A96" s="155"/>
      <c r="B96" s="36" t="s">
        <v>235</v>
      </c>
      <c r="M96" s="155"/>
      <c r="N96" s="155"/>
      <c r="O96" s="155"/>
      <c r="P96" s="155"/>
      <c r="Q96" s="155"/>
      <c r="R96" s="155"/>
      <c r="S96" s="155"/>
      <c r="T96" s="155"/>
      <c r="U96" s="155"/>
      <c r="V96" s="155"/>
      <c r="W96" s="155"/>
      <c r="X96" s="155"/>
      <c r="Y96" s="155"/>
      <c r="Z96" s="155"/>
      <c r="AA96" s="155"/>
      <c r="AB96" s="155"/>
      <c r="AC96" s="155"/>
      <c r="AD96" s="155"/>
      <c r="AE96" s="155"/>
      <c r="AF96" s="155"/>
      <c r="AG96" s="155"/>
      <c r="AH96" s="155"/>
      <c r="AI96" s="155"/>
      <c r="AJ96" s="155"/>
      <c r="AK96" s="155"/>
      <c r="AL96" s="155"/>
      <c r="AM96" s="155"/>
      <c r="AN96" s="155"/>
      <c r="AO96" s="155"/>
      <c r="AP96" s="155"/>
      <c r="AQ96" s="155"/>
      <c r="AR96" s="155"/>
      <c r="AS96" s="155"/>
      <c r="AT96" s="155"/>
      <c r="AU96" s="155"/>
      <c r="AY96" s="156"/>
      <c r="AZ96" s="156"/>
      <c r="BA96" s="156"/>
      <c r="BB96" s="156"/>
      <c r="BC96" s="156"/>
      <c r="BD96" s="156"/>
      <c r="BE96" s="156"/>
      <c r="BF96" s="156"/>
      <c r="BG96" s="156"/>
      <c r="BH96" s="156"/>
      <c r="BI96" s="77"/>
      <c r="BJ96" s="77"/>
      <c r="BK96" s="77"/>
      <c r="BL96" s="77"/>
      <c r="BM96" s="77"/>
      <c r="BN96" s="77"/>
      <c r="BO96" s="77"/>
      <c r="BP96" s="77"/>
      <c r="BQ96" s="77"/>
      <c r="BR96" s="77"/>
      <c r="BS96" s="77"/>
      <c r="BT96" s="77"/>
      <c r="BU96" s="77"/>
      <c r="BV96" s="77"/>
      <c r="BW96" s="77"/>
      <c r="BX96" s="77"/>
      <c r="BY96" s="77"/>
      <c r="BZ96" s="77"/>
      <c r="CA96" s="77"/>
      <c r="CB96" s="77"/>
      <c r="CC96" s="77"/>
      <c r="CD96" s="77"/>
      <c r="CE96" s="77"/>
      <c r="CF96" s="77"/>
      <c r="CG96" s="77"/>
      <c r="CH96" s="77"/>
      <c r="CI96" s="77"/>
      <c r="CJ96" s="77"/>
      <c r="CK96" s="77"/>
      <c r="CL96" s="77"/>
      <c r="CM96" s="77"/>
      <c r="CN96" s="77"/>
      <c r="CO96" s="77"/>
      <c r="CP96" s="77"/>
      <c r="CQ96" s="77"/>
      <c r="CR96" s="77"/>
      <c r="CS96" s="77"/>
      <c r="CT96" s="77"/>
      <c r="CU96" s="77"/>
      <c r="CV96" s="77"/>
      <c r="CW96" s="77"/>
      <c r="CX96" s="77"/>
      <c r="CY96" s="77"/>
      <c r="CZ96" s="77"/>
      <c r="DA96" s="77"/>
      <c r="DB96" s="77"/>
      <c r="DC96" s="77"/>
      <c r="DD96" s="77"/>
      <c r="DE96" s="77"/>
      <c r="DF96" s="77"/>
      <c r="DG96" s="77"/>
      <c r="DH96" s="77"/>
      <c r="DI96" s="77"/>
      <c r="DJ96" s="77"/>
      <c r="DK96" s="77"/>
      <c r="DL96" s="77"/>
      <c r="DM96" s="77"/>
      <c r="DN96" s="77"/>
      <c r="DO96" s="77"/>
      <c r="DP96" s="77"/>
      <c r="DQ96" s="77"/>
      <c r="DR96" s="77"/>
      <c r="DS96" s="77"/>
      <c r="DT96" s="77"/>
      <c r="DU96" s="77"/>
      <c r="DV96" s="77"/>
      <c r="DW96" s="77"/>
      <c r="DX96" s="77"/>
      <c r="DY96" s="77"/>
      <c r="DZ96" s="77"/>
      <c r="EA96" s="77"/>
      <c r="EB96" s="77"/>
      <c r="EC96" s="77"/>
      <c r="ED96" s="77"/>
      <c r="EE96" s="77"/>
      <c r="EF96" s="77"/>
      <c r="EG96" s="77"/>
      <c r="EH96" s="77"/>
      <c r="EI96" s="77"/>
      <c r="EJ96" s="77"/>
    </row>
    <row r="97" spans="1:140" ht="31.9" customHeight="1" x14ac:dyDescent="0.2">
      <c r="A97" s="155"/>
      <c r="B97" s="23"/>
      <c r="C97" s="24"/>
      <c r="D97" s="25" t="s">
        <v>192</v>
      </c>
      <c r="E97" s="25" t="s">
        <v>191</v>
      </c>
      <c r="F97" s="260" t="s">
        <v>331</v>
      </c>
      <c r="G97" s="260" t="s">
        <v>323</v>
      </c>
      <c r="H97" s="25" t="s">
        <v>190</v>
      </c>
      <c r="I97" s="25" t="s">
        <v>189</v>
      </c>
      <c r="J97" s="25" t="s">
        <v>188</v>
      </c>
      <c r="K97" s="25" t="s">
        <v>187</v>
      </c>
      <c r="L97" s="25" t="s">
        <v>186</v>
      </c>
      <c r="M97" s="25" t="s">
        <v>185</v>
      </c>
      <c r="N97" s="25" t="s">
        <v>184</v>
      </c>
      <c r="O97" s="25" t="s">
        <v>183</v>
      </c>
      <c r="P97" s="25" t="s">
        <v>346</v>
      </c>
      <c r="Q97" s="155"/>
      <c r="R97" s="155"/>
      <c r="S97" s="155"/>
      <c r="T97" s="155"/>
      <c r="U97" s="155"/>
      <c r="V97" s="155"/>
      <c r="W97" s="155"/>
      <c r="X97" s="155"/>
      <c r="Y97" s="155"/>
      <c r="Z97" s="155"/>
      <c r="AA97" s="155"/>
      <c r="AB97" s="155"/>
      <c r="AC97" s="155"/>
      <c r="AD97" s="155"/>
      <c r="AE97" s="155"/>
      <c r="AF97" s="155"/>
      <c r="AG97" s="155"/>
      <c r="AH97" s="155"/>
      <c r="AI97" s="155"/>
      <c r="AJ97" s="155"/>
      <c r="AK97" s="155"/>
      <c r="AL97" s="155"/>
      <c r="AM97" s="155"/>
      <c r="AN97" s="155"/>
      <c r="AO97" s="155"/>
      <c r="AP97" s="155"/>
      <c r="AQ97" s="155"/>
      <c r="AR97" s="155"/>
      <c r="AS97" s="155"/>
      <c r="AT97" s="155"/>
      <c r="AU97" s="155"/>
      <c r="AY97" s="156"/>
      <c r="AZ97" s="156"/>
      <c r="BA97" s="156"/>
      <c r="BB97" s="156"/>
      <c r="BC97" s="156"/>
      <c r="BD97" s="156"/>
      <c r="BE97" s="156"/>
      <c r="BF97" s="156"/>
      <c r="BG97" s="156"/>
      <c r="BH97" s="156"/>
      <c r="BI97" s="77"/>
      <c r="BJ97" s="77"/>
      <c r="BK97" s="77"/>
      <c r="BL97" s="77"/>
      <c r="BM97" s="77"/>
      <c r="BN97" s="77"/>
      <c r="BO97" s="77"/>
      <c r="BP97" s="77"/>
      <c r="BQ97" s="77"/>
      <c r="BR97" s="77"/>
      <c r="BS97" s="77"/>
      <c r="BT97" s="77"/>
      <c r="BU97" s="77"/>
      <c r="BV97" s="77"/>
      <c r="BW97" s="77"/>
      <c r="BX97" s="77"/>
      <c r="BY97" s="77"/>
      <c r="BZ97" s="77"/>
      <c r="CA97" s="77"/>
      <c r="CB97" s="77"/>
      <c r="CC97" s="77"/>
      <c r="CD97" s="77"/>
      <c r="CE97" s="77"/>
      <c r="CF97" s="77"/>
      <c r="CG97" s="77"/>
      <c r="CH97" s="77"/>
      <c r="CI97" s="77"/>
      <c r="CJ97" s="77"/>
      <c r="CK97" s="77"/>
      <c r="CL97" s="77"/>
      <c r="CM97" s="77"/>
      <c r="CN97" s="77"/>
      <c r="CO97" s="77"/>
      <c r="CP97" s="77"/>
      <c r="CQ97" s="77"/>
      <c r="CR97" s="77"/>
      <c r="CS97" s="77"/>
      <c r="CT97" s="77"/>
      <c r="CU97" s="77"/>
      <c r="CV97" s="77"/>
      <c r="CW97" s="77"/>
      <c r="CX97" s="77"/>
      <c r="CY97" s="77"/>
      <c r="CZ97" s="77"/>
      <c r="DA97" s="77"/>
      <c r="DB97" s="77"/>
      <c r="DC97" s="77"/>
      <c r="DD97" s="77"/>
      <c r="DE97" s="77"/>
      <c r="DF97" s="77"/>
      <c r="DG97" s="77"/>
      <c r="DH97" s="77"/>
      <c r="DI97" s="77"/>
      <c r="DJ97" s="77"/>
      <c r="DK97" s="77"/>
      <c r="DL97" s="77"/>
      <c r="DM97" s="77"/>
      <c r="DN97" s="77"/>
      <c r="DO97" s="77"/>
      <c r="DP97" s="77"/>
      <c r="DQ97" s="77"/>
      <c r="DR97" s="77"/>
      <c r="DS97" s="77"/>
      <c r="DT97" s="77"/>
      <c r="DU97" s="77"/>
      <c r="DV97" s="77"/>
      <c r="DW97" s="77"/>
      <c r="DX97" s="77"/>
      <c r="DY97" s="77"/>
      <c r="DZ97" s="77"/>
      <c r="EA97" s="77"/>
      <c r="EB97" s="77"/>
      <c r="EC97" s="77"/>
      <c r="ED97" s="77"/>
      <c r="EE97" s="77"/>
      <c r="EF97" s="77"/>
      <c r="EG97" s="77"/>
      <c r="EH97" s="77"/>
      <c r="EI97" s="77"/>
      <c r="EJ97" s="77"/>
    </row>
    <row r="98" spans="1:140" ht="31.9" customHeight="1" x14ac:dyDescent="0.2">
      <c r="A98" s="155"/>
      <c r="B98" s="26">
        <v>48</v>
      </c>
      <c r="C98" s="23" t="s">
        <v>232</v>
      </c>
      <c r="D98" s="187">
        <f>D60*$D$45</f>
        <v>1070550</v>
      </c>
      <c r="E98" s="187">
        <f t="shared" ref="E98:P98" si="46">E60*$D$45</f>
        <v>270855</v>
      </c>
      <c r="F98" s="187">
        <f t="shared" si="46"/>
        <v>87210</v>
      </c>
      <c r="G98" s="187">
        <f t="shared" si="46"/>
        <v>280192.5</v>
      </c>
      <c r="H98" s="187">
        <f t="shared" si="46"/>
        <v>11934</v>
      </c>
      <c r="I98" s="187">
        <f t="shared" si="46"/>
        <v>22746</v>
      </c>
      <c r="J98" s="187">
        <f t="shared" si="46"/>
        <v>12453.75</v>
      </c>
      <c r="K98" s="187">
        <f t="shared" si="46"/>
        <v>4686</v>
      </c>
      <c r="L98" s="187">
        <f t="shared" si="46"/>
        <v>3847.5</v>
      </c>
      <c r="M98" s="187">
        <f t="shared" si="46"/>
        <v>54684</v>
      </c>
      <c r="N98" s="187">
        <f t="shared" si="46"/>
        <v>4824</v>
      </c>
      <c r="O98" s="187">
        <f t="shared" si="46"/>
        <v>24664.5</v>
      </c>
      <c r="P98" s="187">
        <f t="shared" si="46"/>
        <v>210622.5</v>
      </c>
      <c r="Q98" s="155"/>
      <c r="R98" s="155"/>
      <c r="S98" s="155"/>
      <c r="T98" s="155"/>
      <c r="U98" s="155"/>
      <c r="V98" s="155"/>
      <c r="W98" s="155"/>
      <c r="X98" s="155"/>
      <c r="Y98" s="155"/>
      <c r="Z98" s="155"/>
      <c r="AA98" s="155"/>
      <c r="AB98" s="155"/>
      <c r="AC98" s="155"/>
      <c r="AD98" s="155"/>
      <c r="AE98" s="155"/>
      <c r="AF98" s="155"/>
      <c r="AG98" s="155"/>
      <c r="AH98" s="155"/>
      <c r="AI98" s="155"/>
      <c r="AJ98" s="155"/>
      <c r="AK98" s="155"/>
      <c r="AL98" s="155"/>
      <c r="AM98" s="155"/>
      <c r="AN98" s="155"/>
      <c r="AO98" s="155"/>
      <c r="AP98" s="155"/>
      <c r="AQ98" s="155"/>
      <c r="AR98" s="155"/>
      <c r="AS98" s="155"/>
      <c r="AT98" s="155"/>
      <c r="AU98" s="155"/>
      <c r="AY98" s="156"/>
      <c r="AZ98" s="156"/>
      <c r="BA98" s="156"/>
      <c r="BB98" s="156"/>
      <c r="BC98" s="156"/>
      <c r="BD98" s="156"/>
      <c r="BE98" s="156"/>
      <c r="BF98" s="156"/>
      <c r="BG98" s="156"/>
      <c r="BH98" s="156"/>
      <c r="BI98" s="77"/>
      <c r="BJ98" s="77"/>
      <c r="BK98" s="77"/>
      <c r="BL98" s="77"/>
      <c r="BM98" s="77"/>
      <c r="BN98" s="77"/>
      <c r="BO98" s="77"/>
      <c r="BP98" s="77"/>
      <c r="BQ98" s="77"/>
      <c r="BR98" s="77"/>
      <c r="BS98" s="77"/>
      <c r="BT98" s="77"/>
      <c r="BU98" s="77"/>
      <c r="BV98" s="77"/>
      <c r="BW98" s="77"/>
      <c r="BX98" s="77"/>
      <c r="BY98" s="77"/>
      <c r="BZ98" s="77"/>
      <c r="CA98" s="77"/>
      <c r="CB98" s="77"/>
      <c r="CC98" s="77"/>
      <c r="CD98" s="77"/>
      <c r="CE98" s="77"/>
      <c r="CF98" s="77"/>
      <c r="CG98" s="77"/>
      <c r="CH98" s="77"/>
      <c r="CI98" s="77"/>
      <c r="CJ98" s="77"/>
      <c r="CK98" s="77"/>
      <c r="CL98" s="77"/>
      <c r="CM98" s="77"/>
      <c r="CN98" s="77"/>
      <c r="CO98" s="77"/>
      <c r="CP98" s="77"/>
      <c r="CQ98" s="77"/>
      <c r="CR98" s="77"/>
      <c r="CS98" s="77"/>
      <c r="CT98" s="77"/>
      <c r="CU98" s="77"/>
      <c r="CV98" s="77"/>
      <c r="CW98" s="77"/>
      <c r="CX98" s="77"/>
      <c r="CY98" s="77"/>
      <c r="CZ98" s="77"/>
      <c r="DA98" s="77"/>
      <c r="DB98" s="77"/>
      <c r="DC98" s="77"/>
      <c r="DD98" s="77"/>
      <c r="DE98" s="77"/>
      <c r="DF98" s="77"/>
      <c r="DG98" s="77"/>
      <c r="DH98" s="77"/>
      <c r="DI98" s="77"/>
      <c r="DJ98" s="77"/>
      <c r="DK98" s="77"/>
      <c r="DL98" s="77"/>
      <c r="DM98" s="77"/>
      <c r="DN98" s="77"/>
      <c r="DO98" s="77"/>
      <c r="DP98" s="77"/>
      <c r="DQ98" s="77"/>
      <c r="DR98" s="77"/>
      <c r="DS98" s="77"/>
      <c r="DT98" s="77"/>
      <c r="DU98" s="77"/>
      <c r="DV98" s="77"/>
      <c r="DW98" s="77"/>
      <c r="DX98" s="77"/>
      <c r="DY98" s="77"/>
      <c r="DZ98" s="77"/>
      <c r="EA98" s="77"/>
      <c r="EB98" s="77"/>
      <c r="EC98" s="77"/>
      <c r="ED98" s="77"/>
      <c r="EE98" s="77"/>
      <c r="EF98" s="77"/>
      <c r="EG98" s="77"/>
      <c r="EH98" s="77"/>
      <c r="EI98" s="77"/>
      <c r="EJ98" s="77"/>
    </row>
    <row r="99" spans="1:140" ht="31.9" customHeight="1" x14ac:dyDescent="0.2">
      <c r="A99" s="28"/>
      <c r="B99" s="26">
        <v>49</v>
      </c>
      <c r="C99" s="111" t="s">
        <v>231</v>
      </c>
      <c r="D99" s="187">
        <f>D61*$D$45</f>
        <v>21411000</v>
      </c>
      <c r="E99" s="187">
        <f t="shared" ref="E99:P99" si="47">E61*$D$45</f>
        <v>5417100</v>
      </c>
      <c r="F99" s="187">
        <f t="shared" si="47"/>
        <v>1744200</v>
      </c>
      <c r="G99" s="187">
        <f t="shared" si="47"/>
        <v>5603850</v>
      </c>
      <c r="H99" s="187">
        <f t="shared" si="47"/>
        <v>238680</v>
      </c>
      <c r="I99" s="187">
        <f t="shared" si="47"/>
        <v>454920</v>
      </c>
      <c r="J99" s="187">
        <f t="shared" si="47"/>
        <v>249075</v>
      </c>
      <c r="K99" s="187">
        <f t="shared" si="47"/>
        <v>93720</v>
      </c>
      <c r="L99" s="187">
        <f t="shared" si="47"/>
        <v>76950</v>
      </c>
      <c r="M99" s="187">
        <f t="shared" si="47"/>
        <v>1093680</v>
      </c>
      <c r="N99" s="187">
        <f t="shared" si="47"/>
        <v>96480</v>
      </c>
      <c r="O99" s="187">
        <f t="shared" si="47"/>
        <v>493290</v>
      </c>
      <c r="P99" s="187">
        <f t="shared" si="47"/>
        <v>4212450</v>
      </c>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180"/>
      <c r="AW99" s="180"/>
      <c r="AX99" s="180"/>
      <c r="AY99" s="156"/>
      <c r="AZ99" s="156"/>
      <c r="BA99" s="156"/>
      <c r="BB99" s="156"/>
      <c r="BC99" s="156"/>
      <c r="BD99" s="156"/>
      <c r="BE99" s="156"/>
      <c r="BF99" s="156"/>
      <c r="BG99" s="156"/>
      <c r="BH99" s="156"/>
      <c r="BI99" s="77"/>
      <c r="BJ99" s="77"/>
      <c r="BK99" s="77"/>
      <c r="BL99" s="77"/>
      <c r="BM99" s="77"/>
      <c r="BN99" s="77"/>
      <c r="BO99" s="77"/>
      <c r="BP99" s="77"/>
      <c r="BQ99" s="77"/>
      <c r="BR99" s="77"/>
      <c r="BS99" s="77"/>
      <c r="BT99" s="77"/>
      <c r="BU99" s="77"/>
      <c r="BV99" s="77"/>
      <c r="BW99" s="77"/>
      <c r="BX99" s="77"/>
      <c r="BY99" s="77"/>
      <c r="BZ99" s="77"/>
      <c r="CA99" s="77"/>
      <c r="CB99" s="77"/>
      <c r="CC99" s="77"/>
      <c r="CD99" s="77"/>
      <c r="CE99" s="77"/>
      <c r="CF99" s="77"/>
      <c r="CG99" s="77"/>
      <c r="CH99" s="77"/>
      <c r="CI99" s="77"/>
      <c r="CJ99" s="77"/>
      <c r="CK99" s="77"/>
      <c r="CL99" s="77"/>
      <c r="CM99" s="77"/>
      <c r="CN99" s="77"/>
      <c r="CO99" s="77"/>
      <c r="CP99" s="77"/>
      <c r="CQ99" s="77"/>
      <c r="CR99" s="77"/>
      <c r="CS99" s="77"/>
      <c r="CT99" s="77"/>
      <c r="CU99" s="77"/>
      <c r="CV99" s="77"/>
      <c r="CW99" s="77"/>
      <c r="CX99" s="77"/>
      <c r="CY99" s="77"/>
      <c r="CZ99" s="77"/>
      <c r="DA99" s="77"/>
      <c r="DB99" s="77"/>
      <c r="DC99" s="77"/>
      <c r="DD99" s="77"/>
      <c r="DE99" s="77"/>
      <c r="DF99" s="77"/>
      <c r="DG99" s="77"/>
      <c r="DH99" s="77"/>
      <c r="DI99" s="77"/>
      <c r="DJ99" s="77"/>
      <c r="DK99" s="77"/>
      <c r="DL99" s="77"/>
      <c r="DM99" s="77"/>
      <c r="DN99" s="77"/>
      <c r="DO99" s="77"/>
      <c r="DP99" s="77"/>
      <c r="DQ99" s="77"/>
      <c r="DR99" s="77"/>
      <c r="DS99" s="77"/>
      <c r="DT99" s="77"/>
      <c r="DU99" s="77"/>
      <c r="DV99" s="77"/>
      <c r="DW99" s="77"/>
      <c r="DX99" s="77"/>
      <c r="DY99" s="77"/>
      <c r="DZ99" s="77"/>
      <c r="EA99" s="77"/>
      <c r="EB99" s="77"/>
      <c r="EC99" s="77"/>
      <c r="ED99" s="77"/>
      <c r="EE99" s="77"/>
      <c r="EF99" s="77"/>
      <c r="EG99" s="77"/>
      <c r="EH99" s="77"/>
      <c r="EI99" s="77"/>
      <c r="EJ99" s="77"/>
    </row>
    <row r="100" spans="1:140" ht="31.9" customHeight="1" x14ac:dyDescent="0.2">
      <c r="A100" s="155"/>
      <c r="B100" s="26">
        <v>50</v>
      </c>
      <c r="C100" s="111" t="s">
        <v>230</v>
      </c>
      <c r="D100" s="187">
        <f>D62*$D$45</f>
        <v>2440854</v>
      </c>
      <c r="E100" s="187">
        <f t="shared" ref="E100:P100" si="48">E62*$D$45</f>
        <v>617549.4</v>
      </c>
      <c r="F100" s="187">
        <f t="shared" si="48"/>
        <v>198838.8</v>
      </c>
      <c r="G100" s="187">
        <f t="shared" si="48"/>
        <v>638838.9</v>
      </c>
      <c r="H100" s="187">
        <f t="shared" si="48"/>
        <v>27209.519999999997</v>
      </c>
      <c r="I100" s="187">
        <f t="shared" si="48"/>
        <v>51860.88</v>
      </c>
      <c r="J100" s="187">
        <f t="shared" si="48"/>
        <v>28394.55</v>
      </c>
      <c r="K100" s="187">
        <f t="shared" si="48"/>
        <v>10684.08</v>
      </c>
      <c r="L100" s="187">
        <f t="shared" si="48"/>
        <v>8772.2999999999993</v>
      </c>
      <c r="M100" s="187">
        <f t="shared" si="48"/>
        <v>124679.52</v>
      </c>
      <c r="N100" s="187">
        <f t="shared" si="48"/>
        <v>10998.72</v>
      </c>
      <c r="O100" s="187">
        <f t="shared" si="48"/>
        <v>56235.060000000005</v>
      </c>
      <c r="P100" s="187">
        <f t="shared" si="48"/>
        <v>480219.3</v>
      </c>
      <c r="Q100" s="155"/>
      <c r="R100" s="155"/>
      <c r="S100" s="155"/>
      <c r="T100" s="155"/>
      <c r="U100" s="155"/>
      <c r="V100" s="155"/>
      <c r="W100" s="155"/>
      <c r="X100" s="155"/>
      <c r="Y100" s="155"/>
      <c r="Z100" s="155"/>
      <c r="AA100" s="155"/>
      <c r="AB100" s="155"/>
      <c r="AC100" s="155"/>
      <c r="AD100" s="155"/>
      <c r="AE100" s="155"/>
      <c r="AF100" s="155"/>
      <c r="AG100" s="155"/>
      <c r="AH100" s="155"/>
      <c r="AI100" s="155"/>
      <c r="AJ100" s="155"/>
      <c r="AK100" s="155"/>
      <c r="AL100" s="155"/>
      <c r="AM100" s="155"/>
      <c r="AN100" s="155"/>
      <c r="AO100" s="155"/>
      <c r="AP100" s="155"/>
      <c r="AQ100" s="155"/>
      <c r="AR100" s="155"/>
      <c r="AS100" s="155"/>
      <c r="AT100" s="155"/>
      <c r="AU100" s="155"/>
      <c r="AV100" s="180"/>
      <c r="AW100" s="180"/>
      <c r="AX100" s="180"/>
      <c r="AY100" s="156"/>
      <c r="AZ100" s="156"/>
      <c r="BA100" s="156"/>
      <c r="BB100" s="156"/>
      <c r="BC100" s="156"/>
      <c r="BD100" s="156"/>
      <c r="BE100" s="156"/>
      <c r="BF100" s="156"/>
      <c r="BG100" s="156"/>
      <c r="BH100" s="156"/>
      <c r="BI100" s="77"/>
      <c r="BJ100" s="77"/>
      <c r="BK100" s="77"/>
      <c r="BL100" s="77"/>
      <c r="BM100" s="77"/>
      <c r="BN100" s="77"/>
      <c r="BO100" s="77"/>
      <c r="BP100" s="77"/>
      <c r="BQ100" s="77"/>
      <c r="BR100" s="77"/>
      <c r="BS100" s="77"/>
      <c r="BT100" s="77"/>
      <c r="BU100" s="77"/>
      <c r="BV100" s="77"/>
      <c r="BW100" s="77"/>
      <c r="BX100" s="77"/>
      <c r="BY100" s="77"/>
      <c r="BZ100" s="77"/>
      <c r="CA100" s="77"/>
      <c r="CB100" s="77"/>
      <c r="CC100" s="77"/>
      <c r="CD100" s="77"/>
      <c r="CE100" s="77"/>
      <c r="CF100" s="77"/>
      <c r="CG100" s="77"/>
      <c r="CH100" s="77"/>
      <c r="CI100" s="77"/>
      <c r="CJ100" s="77"/>
      <c r="CK100" s="77"/>
      <c r="CL100" s="77"/>
      <c r="CM100" s="77"/>
      <c r="CN100" s="77"/>
      <c r="CO100" s="77"/>
      <c r="CP100" s="77"/>
      <c r="CQ100" s="77"/>
      <c r="CR100" s="77"/>
      <c r="CS100" s="77"/>
      <c r="CT100" s="77"/>
      <c r="CU100" s="77"/>
      <c r="CV100" s="77"/>
      <c r="CW100" s="77"/>
      <c r="CX100" s="77"/>
      <c r="CY100" s="77"/>
      <c r="CZ100" s="77"/>
      <c r="DA100" s="77"/>
      <c r="DB100" s="77"/>
      <c r="DC100" s="77"/>
      <c r="DD100" s="77"/>
      <c r="DE100" s="77"/>
      <c r="DF100" s="77"/>
      <c r="DG100" s="77"/>
      <c r="DH100" s="77"/>
      <c r="DI100" s="77"/>
      <c r="DJ100" s="77"/>
      <c r="DK100" s="77"/>
      <c r="DL100" s="77"/>
      <c r="DM100" s="77"/>
      <c r="DN100" s="77"/>
      <c r="DO100" s="77"/>
      <c r="DP100" s="77"/>
      <c r="DQ100" s="77"/>
      <c r="DR100" s="77"/>
      <c r="DS100" s="77"/>
      <c r="DT100" s="77"/>
      <c r="DU100" s="77"/>
      <c r="DV100" s="77"/>
      <c r="DW100" s="77"/>
      <c r="DX100" s="77"/>
      <c r="DY100" s="77"/>
      <c r="DZ100" s="77"/>
      <c r="EA100" s="77"/>
      <c r="EB100" s="77"/>
      <c r="EC100" s="77"/>
      <c r="ED100" s="77"/>
      <c r="EE100" s="77"/>
      <c r="EF100" s="77"/>
      <c r="EG100" s="77"/>
      <c r="EH100" s="77"/>
      <c r="EI100" s="77"/>
      <c r="EJ100" s="77"/>
    </row>
    <row r="101" spans="1:140" ht="31.9" customHeight="1" x14ac:dyDescent="0.2">
      <c r="A101" s="155"/>
      <c r="B101" s="26">
        <v>51</v>
      </c>
      <c r="C101" s="23" t="s">
        <v>229</v>
      </c>
      <c r="D101" s="187">
        <f>D63*$D$45</f>
        <v>4282200</v>
      </c>
      <c r="E101" s="187">
        <f t="shared" ref="E101:P101" si="49">E63*$D$45</f>
        <v>1083420</v>
      </c>
      <c r="F101" s="187">
        <f t="shared" si="49"/>
        <v>348840</v>
      </c>
      <c r="G101" s="187">
        <f t="shared" si="49"/>
        <v>1120770</v>
      </c>
      <c r="H101" s="187">
        <f t="shared" si="49"/>
        <v>47736</v>
      </c>
      <c r="I101" s="187">
        <f t="shared" si="49"/>
        <v>90984</v>
      </c>
      <c r="J101" s="187">
        <f t="shared" si="49"/>
        <v>49815</v>
      </c>
      <c r="K101" s="187">
        <f t="shared" si="49"/>
        <v>18744</v>
      </c>
      <c r="L101" s="187">
        <f t="shared" si="49"/>
        <v>15390</v>
      </c>
      <c r="M101" s="187">
        <f t="shared" si="49"/>
        <v>218736</v>
      </c>
      <c r="N101" s="187">
        <f t="shared" si="49"/>
        <v>19296</v>
      </c>
      <c r="O101" s="187">
        <f t="shared" si="49"/>
        <v>98658</v>
      </c>
      <c r="P101" s="187">
        <f t="shared" si="49"/>
        <v>842490</v>
      </c>
      <c r="Q101" s="155"/>
      <c r="R101" s="155"/>
      <c r="S101" s="155"/>
      <c r="T101" s="155"/>
      <c r="U101" s="155"/>
      <c r="V101" s="155"/>
      <c r="W101" s="155"/>
      <c r="X101" s="155"/>
      <c r="Y101" s="155"/>
      <c r="Z101" s="155"/>
      <c r="AA101" s="155"/>
      <c r="AB101" s="155"/>
      <c r="AC101" s="155"/>
      <c r="AD101" s="155"/>
      <c r="AE101" s="155"/>
      <c r="AF101" s="155"/>
      <c r="AG101" s="155"/>
      <c r="AH101" s="155"/>
      <c r="AI101" s="155"/>
      <c r="AJ101" s="155"/>
      <c r="AK101" s="155"/>
      <c r="AL101" s="155"/>
      <c r="AM101" s="155"/>
      <c r="AN101" s="155"/>
      <c r="AO101" s="155"/>
      <c r="AP101" s="155"/>
      <c r="AQ101" s="155"/>
      <c r="AR101" s="155"/>
      <c r="AS101" s="155"/>
      <c r="AT101" s="155"/>
      <c r="AU101" s="155"/>
      <c r="AV101" s="180"/>
      <c r="AW101" s="180"/>
      <c r="AX101" s="180"/>
      <c r="AY101" s="156"/>
      <c r="AZ101" s="156"/>
      <c r="BA101" s="156"/>
      <c r="BB101" s="156"/>
      <c r="BC101" s="156"/>
      <c r="BD101" s="156"/>
      <c r="BE101" s="156"/>
      <c r="BF101" s="156"/>
      <c r="BG101" s="156"/>
      <c r="BH101" s="156"/>
      <c r="BI101" s="77"/>
      <c r="BJ101" s="77"/>
      <c r="BK101" s="77"/>
      <c r="BL101" s="77"/>
      <c r="BM101" s="77"/>
      <c r="BN101" s="77"/>
      <c r="BO101" s="77"/>
      <c r="BP101" s="77"/>
      <c r="BQ101" s="77"/>
      <c r="BR101" s="77"/>
      <c r="BS101" s="77"/>
      <c r="BT101" s="77"/>
      <c r="BU101" s="77"/>
      <c r="BV101" s="77"/>
      <c r="BW101" s="77"/>
      <c r="BX101" s="77"/>
      <c r="BY101" s="77"/>
      <c r="BZ101" s="77"/>
      <c r="CA101" s="77"/>
      <c r="CB101" s="77"/>
      <c r="CC101" s="77"/>
      <c r="CD101" s="77"/>
      <c r="CE101" s="77"/>
      <c r="CF101" s="77"/>
      <c r="CG101" s="77"/>
      <c r="CH101" s="77"/>
      <c r="CI101" s="77"/>
      <c r="CJ101" s="77"/>
      <c r="CK101" s="77"/>
      <c r="CL101" s="77"/>
      <c r="CM101" s="77"/>
      <c r="CN101" s="77"/>
      <c r="CO101" s="77"/>
      <c r="CP101" s="77"/>
      <c r="CQ101" s="77"/>
      <c r="CR101" s="77"/>
      <c r="CS101" s="77"/>
      <c r="CT101" s="77"/>
      <c r="CU101" s="77"/>
      <c r="CV101" s="77"/>
      <c r="CW101" s="77"/>
      <c r="CX101" s="77"/>
      <c r="CY101" s="77"/>
      <c r="CZ101" s="77"/>
      <c r="DA101" s="77"/>
      <c r="DB101" s="77"/>
      <c r="DC101" s="77"/>
      <c r="DD101" s="77"/>
      <c r="DE101" s="77"/>
      <c r="DF101" s="77"/>
      <c r="DG101" s="77"/>
      <c r="DH101" s="77"/>
      <c r="DI101" s="77"/>
      <c r="DJ101" s="77"/>
      <c r="DK101" s="77"/>
      <c r="DL101" s="77"/>
      <c r="DM101" s="77"/>
      <c r="DN101" s="77"/>
      <c r="DO101" s="77"/>
      <c r="DP101" s="77"/>
      <c r="DQ101" s="77"/>
      <c r="DR101" s="77"/>
      <c r="DS101" s="77"/>
      <c r="DT101" s="77"/>
      <c r="DU101" s="77"/>
      <c r="DV101" s="77"/>
      <c r="DW101" s="77"/>
      <c r="DX101" s="77"/>
      <c r="DY101" s="77"/>
      <c r="DZ101" s="77"/>
      <c r="EA101" s="77"/>
      <c r="EB101" s="77"/>
      <c r="EC101" s="77"/>
      <c r="ED101" s="77"/>
      <c r="EE101" s="77"/>
      <c r="EF101" s="77"/>
      <c r="EG101" s="77"/>
      <c r="EH101" s="77"/>
      <c r="EI101" s="77"/>
      <c r="EJ101" s="77"/>
    </row>
    <row r="102" spans="1:140" ht="31.9" customHeight="1" x14ac:dyDescent="0.2">
      <c r="A102" s="155"/>
      <c r="B102" s="26">
        <v>52</v>
      </c>
      <c r="C102" s="111" t="s">
        <v>228</v>
      </c>
      <c r="D102" s="187">
        <f>D64*$D$45</f>
        <v>5138640</v>
      </c>
      <c r="E102" s="187">
        <f t="shared" ref="E102:P102" si="50">E64*$D$45</f>
        <v>1300104</v>
      </c>
      <c r="F102" s="187">
        <f t="shared" si="50"/>
        <v>418608</v>
      </c>
      <c r="G102" s="187">
        <f t="shared" si="50"/>
        <v>1344924</v>
      </c>
      <c r="H102" s="187">
        <f t="shared" si="50"/>
        <v>57283.199999999997</v>
      </c>
      <c r="I102" s="187">
        <f t="shared" si="50"/>
        <v>109180.8</v>
      </c>
      <c r="J102" s="187">
        <f t="shared" si="50"/>
        <v>59778</v>
      </c>
      <c r="K102" s="187">
        <f t="shared" si="50"/>
        <v>22492.799999999999</v>
      </c>
      <c r="L102" s="187">
        <f t="shared" si="50"/>
        <v>18468</v>
      </c>
      <c r="M102" s="187">
        <f t="shared" si="50"/>
        <v>262483.20000000001</v>
      </c>
      <c r="N102" s="187">
        <f t="shared" si="50"/>
        <v>23155.200000000001</v>
      </c>
      <c r="O102" s="187">
        <f t="shared" si="50"/>
        <v>118389.59999999999</v>
      </c>
      <c r="P102" s="187">
        <f t="shared" si="50"/>
        <v>1010988</v>
      </c>
      <c r="Q102" s="155"/>
      <c r="R102" s="155"/>
      <c r="S102" s="155"/>
      <c r="T102" s="155"/>
      <c r="U102" s="155"/>
      <c r="V102" s="155"/>
      <c r="W102" s="155"/>
      <c r="X102" s="155"/>
      <c r="Y102" s="155"/>
      <c r="Z102" s="155"/>
      <c r="AA102" s="155"/>
      <c r="AB102" s="155"/>
      <c r="AC102" s="155"/>
      <c r="AD102" s="155"/>
      <c r="AE102" s="155"/>
      <c r="AF102" s="155"/>
      <c r="AG102" s="155"/>
      <c r="AH102" s="155"/>
      <c r="AI102" s="155"/>
      <c r="AJ102" s="155"/>
      <c r="AK102" s="155"/>
      <c r="AL102" s="155"/>
      <c r="AM102" s="155"/>
      <c r="AN102" s="155"/>
      <c r="AO102" s="155"/>
      <c r="AP102" s="155"/>
      <c r="AQ102" s="155"/>
      <c r="AR102" s="155"/>
      <c r="AS102" s="155"/>
      <c r="AT102" s="155"/>
      <c r="AU102" s="155"/>
      <c r="AV102" s="180"/>
      <c r="AW102" s="180"/>
      <c r="AX102" s="180"/>
      <c r="AY102" s="156"/>
      <c r="AZ102" s="156"/>
      <c r="BA102" s="156"/>
      <c r="BB102" s="156"/>
      <c r="BC102" s="156"/>
      <c r="BD102" s="156"/>
      <c r="BE102" s="156"/>
      <c r="BF102" s="156"/>
      <c r="BG102" s="156"/>
      <c r="BH102" s="156"/>
      <c r="BI102" s="77"/>
      <c r="BJ102" s="77"/>
      <c r="BK102" s="77"/>
      <c r="BL102" s="77"/>
      <c r="BM102" s="77"/>
      <c r="BN102" s="77"/>
      <c r="BO102" s="77"/>
      <c r="BP102" s="77"/>
      <c r="BQ102" s="77"/>
      <c r="BR102" s="77"/>
      <c r="BS102" s="77"/>
      <c r="BT102" s="77"/>
      <c r="BU102" s="77"/>
      <c r="BV102" s="77"/>
      <c r="BW102" s="77"/>
      <c r="BX102" s="77"/>
      <c r="BY102" s="77"/>
      <c r="BZ102" s="77"/>
      <c r="CA102" s="77"/>
      <c r="CB102" s="77"/>
      <c r="CC102" s="77"/>
      <c r="CD102" s="77"/>
      <c r="CE102" s="77"/>
      <c r="CF102" s="77"/>
      <c r="CG102" s="77"/>
      <c r="CH102" s="77"/>
      <c r="CI102" s="77"/>
      <c r="CJ102" s="77"/>
      <c r="CK102" s="77"/>
      <c r="CL102" s="77"/>
      <c r="CM102" s="77"/>
      <c r="CN102" s="77"/>
      <c r="CO102" s="77"/>
      <c r="CP102" s="77"/>
      <c r="CQ102" s="77"/>
      <c r="CR102" s="77"/>
      <c r="CS102" s="77"/>
      <c r="CT102" s="77"/>
      <c r="CU102" s="77"/>
      <c r="CV102" s="77"/>
      <c r="CW102" s="77"/>
      <c r="CX102" s="77"/>
      <c r="CY102" s="77"/>
      <c r="CZ102" s="77"/>
      <c r="DA102" s="77"/>
      <c r="DB102" s="77"/>
      <c r="DC102" s="77"/>
      <c r="DD102" s="77"/>
      <c r="DE102" s="77"/>
      <c r="DF102" s="77"/>
      <c r="DG102" s="77"/>
      <c r="DH102" s="77"/>
      <c r="DI102" s="77"/>
      <c r="DJ102" s="77"/>
      <c r="DK102" s="77"/>
      <c r="DL102" s="77"/>
      <c r="DM102" s="77"/>
      <c r="DN102" s="77"/>
      <c r="DO102" s="77"/>
      <c r="DP102" s="77"/>
      <c r="DQ102" s="77"/>
      <c r="DR102" s="77"/>
      <c r="DS102" s="77"/>
      <c r="DT102" s="77"/>
      <c r="DU102" s="77"/>
      <c r="DV102" s="77"/>
      <c r="DW102" s="77"/>
      <c r="DX102" s="77"/>
      <c r="DY102" s="77"/>
      <c r="DZ102" s="77"/>
      <c r="EA102" s="77"/>
      <c r="EB102" s="77"/>
      <c r="EC102" s="77"/>
      <c r="ED102" s="77"/>
      <c r="EE102" s="77"/>
      <c r="EF102" s="77"/>
      <c r="EG102" s="77"/>
      <c r="EH102" s="77"/>
      <c r="EI102" s="77"/>
      <c r="EJ102" s="77"/>
    </row>
    <row r="103" spans="1:140" ht="31.9" customHeight="1" x14ac:dyDescent="0.2">
      <c r="A103" s="155"/>
      <c r="B103" s="26">
        <v>53</v>
      </c>
      <c r="C103" s="111" t="s">
        <v>227</v>
      </c>
      <c r="D103" s="187">
        <f t="shared" ref="D103:G103" si="51">SUM(D98:D102)</f>
        <v>34343244</v>
      </c>
      <c r="E103" s="187">
        <f t="shared" si="51"/>
        <v>8689028.4000000004</v>
      </c>
      <c r="F103" s="187">
        <f t="shared" si="51"/>
        <v>2797696.8</v>
      </c>
      <c r="G103" s="187">
        <f t="shared" si="51"/>
        <v>8988575.4000000004</v>
      </c>
      <c r="H103" s="187">
        <f t="shared" ref="H103:P103" si="52">SUM(H98:H102)</f>
        <v>382842.72000000003</v>
      </c>
      <c r="I103" s="187">
        <f t="shared" si="52"/>
        <v>729691.68</v>
      </c>
      <c r="J103" s="187">
        <f t="shared" si="52"/>
        <v>399516.3</v>
      </c>
      <c r="K103" s="187">
        <f t="shared" si="52"/>
        <v>150326.88</v>
      </c>
      <c r="L103" s="187">
        <f t="shared" si="52"/>
        <v>123427.8</v>
      </c>
      <c r="M103" s="187">
        <f t="shared" si="52"/>
        <v>1754262.72</v>
      </c>
      <c r="N103" s="187">
        <f t="shared" si="52"/>
        <v>154753.92000000001</v>
      </c>
      <c r="O103" s="187">
        <f t="shared" si="52"/>
        <v>791237.16</v>
      </c>
      <c r="P103" s="187">
        <f t="shared" si="52"/>
        <v>6756769.7999999998</v>
      </c>
      <c r="Q103" s="155"/>
      <c r="R103" s="155"/>
      <c r="S103" s="155"/>
      <c r="T103" s="155"/>
      <c r="U103" s="155"/>
      <c r="V103" s="155"/>
      <c r="W103" s="155"/>
      <c r="X103" s="155"/>
      <c r="Y103" s="155"/>
      <c r="Z103" s="155"/>
      <c r="AA103" s="155"/>
      <c r="AB103" s="155"/>
      <c r="AC103" s="155"/>
      <c r="AD103" s="155"/>
      <c r="AE103" s="155"/>
      <c r="AF103" s="155"/>
      <c r="AG103" s="155"/>
      <c r="AH103" s="155"/>
      <c r="AI103" s="155"/>
      <c r="AJ103" s="155"/>
      <c r="AK103" s="155"/>
      <c r="AL103" s="155"/>
      <c r="AM103" s="155"/>
      <c r="AN103" s="155"/>
      <c r="AO103" s="155"/>
      <c r="AP103" s="155"/>
      <c r="AQ103" s="155"/>
      <c r="AR103" s="155"/>
      <c r="AS103" s="155"/>
      <c r="AT103" s="155"/>
      <c r="AU103" s="155"/>
      <c r="AV103" s="181"/>
      <c r="AW103" s="181"/>
      <c r="AX103" s="181"/>
      <c r="AY103" s="156"/>
      <c r="AZ103" s="156"/>
      <c r="BA103" s="156"/>
      <c r="BB103" s="156"/>
      <c r="BC103" s="156"/>
      <c r="BD103" s="156"/>
      <c r="BE103" s="156"/>
      <c r="BF103" s="156"/>
      <c r="BG103" s="156"/>
      <c r="BH103" s="156"/>
      <c r="BI103" s="77"/>
      <c r="BJ103" s="77"/>
      <c r="BK103" s="77"/>
      <c r="BL103" s="77"/>
      <c r="BM103" s="77"/>
      <c r="BN103" s="77"/>
      <c r="BO103" s="77"/>
      <c r="BP103" s="77"/>
      <c r="BQ103" s="77"/>
      <c r="BR103" s="77"/>
      <c r="BS103" s="77"/>
      <c r="BT103" s="77"/>
      <c r="BU103" s="77"/>
      <c r="BV103" s="77"/>
      <c r="BW103" s="77"/>
      <c r="BX103" s="77"/>
      <c r="BY103" s="77"/>
      <c r="BZ103" s="77"/>
      <c r="CA103" s="77"/>
      <c r="CB103" s="77"/>
      <c r="CC103" s="77"/>
      <c r="CD103" s="77"/>
      <c r="CE103" s="77"/>
      <c r="CF103" s="77"/>
      <c r="CG103" s="77"/>
      <c r="CH103" s="77"/>
      <c r="CI103" s="77"/>
      <c r="CJ103" s="77"/>
      <c r="CK103" s="77"/>
      <c r="CL103" s="77"/>
      <c r="CM103" s="77"/>
      <c r="CN103" s="77"/>
      <c r="CO103" s="77"/>
      <c r="CP103" s="77"/>
      <c r="CQ103" s="77"/>
      <c r="CR103" s="77"/>
      <c r="CS103" s="77"/>
      <c r="CT103" s="77"/>
      <c r="CU103" s="77"/>
      <c r="CV103" s="77"/>
      <c r="CW103" s="77"/>
      <c r="CX103" s="77"/>
      <c r="CY103" s="77"/>
      <c r="CZ103" s="77"/>
      <c r="DA103" s="77"/>
      <c r="DB103" s="77"/>
      <c r="DC103" s="77"/>
      <c r="DD103" s="77"/>
      <c r="DE103" s="77"/>
      <c r="DF103" s="77"/>
      <c r="DG103" s="77"/>
      <c r="DH103" s="77"/>
      <c r="DI103" s="77"/>
      <c r="DJ103" s="77"/>
      <c r="DK103" s="77"/>
      <c r="DL103" s="77"/>
      <c r="DM103" s="77"/>
      <c r="DN103" s="77"/>
      <c r="DO103" s="77"/>
      <c r="DP103" s="77"/>
      <c r="DQ103" s="77"/>
      <c r="DR103" s="77"/>
      <c r="DS103" s="77"/>
      <c r="DT103" s="77"/>
      <c r="DU103" s="77"/>
      <c r="DV103" s="77"/>
      <c r="DW103" s="77"/>
      <c r="DX103" s="77"/>
      <c r="DY103" s="77"/>
      <c r="DZ103" s="77"/>
      <c r="EA103" s="77"/>
      <c r="EB103" s="77"/>
      <c r="EC103" s="77"/>
      <c r="ED103" s="77"/>
      <c r="EE103" s="77"/>
      <c r="EF103" s="77"/>
      <c r="EG103" s="77"/>
      <c r="EH103" s="77"/>
      <c r="EI103" s="77"/>
      <c r="EJ103" s="77"/>
    </row>
    <row r="104" spans="1:140" ht="31.9" customHeight="1" x14ac:dyDescent="0.2">
      <c r="A104" s="155"/>
      <c r="B104" s="74"/>
      <c r="C104" s="209"/>
      <c r="D104" s="208"/>
      <c r="E104" s="208"/>
      <c r="F104" s="208"/>
      <c r="H104" s="208"/>
      <c r="I104" s="208"/>
      <c r="J104" s="208"/>
      <c r="K104" s="208"/>
      <c r="L104" s="208"/>
      <c r="M104" s="208"/>
      <c r="N104" s="208"/>
      <c r="O104" s="208"/>
      <c r="P104" s="155"/>
      <c r="Q104" s="155"/>
      <c r="R104" s="155"/>
      <c r="S104" s="155"/>
      <c r="T104" s="155"/>
      <c r="U104" s="155"/>
      <c r="V104" s="155"/>
      <c r="W104" s="155"/>
      <c r="X104" s="155"/>
      <c r="Y104" s="155"/>
      <c r="Z104" s="155"/>
      <c r="AA104" s="155"/>
      <c r="AB104" s="155"/>
      <c r="AC104" s="155"/>
      <c r="AD104" s="155"/>
      <c r="AE104" s="155"/>
      <c r="AF104" s="155"/>
      <c r="AG104" s="155"/>
      <c r="AH104" s="155"/>
      <c r="AI104" s="155"/>
      <c r="AJ104" s="155"/>
      <c r="AK104" s="155"/>
      <c r="AL104" s="155"/>
      <c r="AM104" s="155"/>
      <c r="AN104" s="155"/>
      <c r="AO104" s="155"/>
      <c r="AP104" s="155"/>
      <c r="AQ104" s="155"/>
      <c r="AR104" s="155"/>
      <c r="AS104" s="155"/>
      <c r="AT104" s="155"/>
      <c r="AU104" s="155"/>
      <c r="AV104" s="181"/>
      <c r="AW104" s="181"/>
      <c r="AX104" s="181"/>
      <c r="AY104" s="156"/>
      <c r="AZ104" s="156"/>
      <c r="BA104" s="156"/>
      <c r="BB104" s="156"/>
      <c r="BC104" s="156"/>
      <c r="BD104" s="156"/>
      <c r="BE104" s="156"/>
      <c r="BF104" s="156"/>
      <c r="BG104" s="156"/>
      <c r="BH104" s="156"/>
      <c r="BI104" s="77"/>
      <c r="BJ104" s="77"/>
      <c r="BK104" s="77"/>
      <c r="BL104" s="77"/>
      <c r="BM104" s="77"/>
      <c r="BN104" s="77"/>
      <c r="BO104" s="77"/>
      <c r="BP104" s="77"/>
      <c r="BQ104" s="77"/>
      <c r="BR104" s="77"/>
      <c r="BS104" s="77"/>
      <c r="BT104" s="77"/>
      <c r="BU104" s="77"/>
      <c r="BV104" s="77"/>
      <c r="BW104" s="77"/>
      <c r="BX104" s="77"/>
      <c r="BY104" s="77"/>
      <c r="BZ104" s="77"/>
      <c r="CA104" s="77"/>
      <c r="CB104" s="77"/>
      <c r="CC104" s="77"/>
      <c r="CD104" s="77"/>
      <c r="CE104" s="77"/>
      <c r="CF104" s="77"/>
      <c r="CG104" s="77"/>
      <c r="CH104" s="77"/>
      <c r="CI104" s="77"/>
      <c r="CJ104" s="77"/>
      <c r="CK104" s="77"/>
      <c r="CL104" s="77"/>
      <c r="CM104" s="77"/>
      <c r="CN104" s="77"/>
      <c r="CO104" s="77"/>
      <c r="CP104" s="77"/>
      <c r="CQ104" s="77"/>
      <c r="CR104" s="77"/>
      <c r="CS104" s="77"/>
      <c r="CT104" s="77"/>
      <c r="CU104" s="77"/>
      <c r="CV104" s="77"/>
      <c r="CW104" s="77"/>
      <c r="CX104" s="77"/>
      <c r="CY104" s="77"/>
      <c r="CZ104" s="77"/>
      <c r="DA104" s="77"/>
      <c r="DB104" s="77"/>
      <c r="DC104" s="77"/>
      <c r="DD104" s="77"/>
      <c r="DE104" s="77"/>
      <c r="DF104" s="77"/>
      <c r="DG104" s="77"/>
      <c r="DH104" s="77"/>
      <c r="DI104" s="77"/>
      <c r="DJ104" s="77"/>
      <c r="DK104" s="77"/>
      <c r="DL104" s="77"/>
      <c r="DM104" s="77"/>
      <c r="DN104" s="77"/>
      <c r="DO104" s="77"/>
      <c r="DP104" s="77"/>
      <c r="DQ104" s="77"/>
      <c r="DR104" s="77"/>
      <c r="DS104" s="77"/>
      <c r="DT104" s="77"/>
      <c r="DU104" s="77"/>
      <c r="DV104" s="77"/>
      <c r="DW104" s="77"/>
      <c r="DX104" s="77"/>
      <c r="DY104" s="77"/>
      <c r="DZ104" s="77"/>
      <c r="EA104" s="77"/>
      <c r="EB104" s="77"/>
      <c r="EC104" s="77"/>
      <c r="ED104" s="77"/>
      <c r="EE104" s="77"/>
      <c r="EF104" s="77"/>
      <c r="EG104" s="77"/>
      <c r="EH104" s="77"/>
      <c r="EI104" s="77"/>
      <c r="EJ104" s="77"/>
    </row>
    <row r="105" spans="1:140" ht="31.9" customHeight="1" x14ac:dyDescent="0.2">
      <c r="A105" s="155"/>
      <c r="B105" s="36" t="s">
        <v>234</v>
      </c>
      <c r="M105" s="155"/>
      <c r="N105" s="155"/>
      <c r="O105" s="155"/>
      <c r="P105" s="155"/>
      <c r="Q105" s="155"/>
      <c r="R105" s="155"/>
      <c r="S105" s="155"/>
      <c r="T105" s="155"/>
      <c r="U105" s="155"/>
      <c r="V105" s="155"/>
      <c r="W105" s="155"/>
      <c r="X105" s="155"/>
      <c r="Y105" s="155"/>
      <c r="Z105" s="155"/>
      <c r="AA105" s="155"/>
      <c r="AB105" s="155"/>
      <c r="AC105" s="155"/>
      <c r="AD105" s="155"/>
      <c r="AE105" s="155"/>
      <c r="AF105" s="155"/>
      <c r="AG105" s="155"/>
      <c r="AH105" s="155"/>
      <c r="AI105" s="155"/>
      <c r="AJ105" s="155"/>
      <c r="AK105" s="155"/>
      <c r="AL105" s="155"/>
      <c r="AM105" s="155"/>
      <c r="AN105" s="155"/>
      <c r="AO105" s="155"/>
      <c r="AP105" s="155"/>
      <c r="AQ105" s="155"/>
      <c r="AR105" s="155"/>
      <c r="AS105" s="155"/>
      <c r="AT105" s="155"/>
      <c r="AU105" s="155"/>
      <c r="AY105" s="156"/>
      <c r="AZ105" s="156"/>
      <c r="BA105" s="156"/>
      <c r="BB105" s="156"/>
      <c r="BC105" s="156"/>
      <c r="BD105" s="156"/>
      <c r="BE105" s="156"/>
      <c r="BF105" s="156"/>
      <c r="BG105" s="156"/>
      <c r="BH105" s="156"/>
      <c r="BI105" s="77"/>
      <c r="BJ105" s="77"/>
      <c r="BK105" s="77"/>
      <c r="BL105" s="77"/>
      <c r="BM105" s="77"/>
      <c r="BN105" s="77"/>
      <c r="BO105" s="77"/>
      <c r="BP105" s="77"/>
      <c r="BQ105" s="77"/>
      <c r="BR105" s="77"/>
      <c r="BS105" s="77"/>
      <c r="BT105" s="77"/>
      <c r="BU105" s="77"/>
      <c r="BV105" s="77"/>
      <c r="BW105" s="77"/>
      <c r="BX105" s="77"/>
      <c r="BY105" s="77"/>
      <c r="BZ105" s="77"/>
      <c r="CA105" s="77"/>
      <c r="CB105" s="77"/>
      <c r="CC105" s="77"/>
      <c r="CD105" s="77"/>
      <c r="CE105" s="77"/>
      <c r="CF105" s="77"/>
      <c r="CG105" s="77"/>
      <c r="CH105" s="77"/>
      <c r="CI105" s="77"/>
      <c r="CJ105" s="77"/>
      <c r="CK105" s="77"/>
      <c r="CL105" s="77"/>
      <c r="CM105" s="77"/>
      <c r="CN105" s="77"/>
      <c r="CO105" s="77"/>
      <c r="CP105" s="77"/>
      <c r="CQ105" s="77"/>
      <c r="CR105" s="77"/>
      <c r="CS105" s="77"/>
      <c r="CT105" s="77"/>
      <c r="CU105" s="77"/>
      <c r="CV105" s="77"/>
      <c r="CW105" s="77"/>
      <c r="CX105" s="77"/>
      <c r="CY105" s="77"/>
      <c r="CZ105" s="77"/>
      <c r="DA105" s="77"/>
      <c r="DB105" s="77"/>
      <c r="DC105" s="77"/>
      <c r="DD105" s="77"/>
      <c r="DE105" s="77"/>
      <c r="DF105" s="77"/>
      <c r="DG105" s="77"/>
      <c r="DH105" s="77"/>
      <c r="DI105" s="77"/>
      <c r="DJ105" s="77"/>
      <c r="DK105" s="77"/>
      <c r="DL105" s="77"/>
      <c r="DM105" s="77"/>
      <c r="DN105" s="77"/>
      <c r="DO105" s="77"/>
      <c r="DP105" s="77"/>
      <c r="DQ105" s="77"/>
      <c r="DR105" s="77"/>
      <c r="DS105" s="77"/>
      <c r="DT105" s="77"/>
      <c r="DU105" s="77"/>
      <c r="DV105" s="77"/>
      <c r="DW105" s="77"/>
      <c r="DX105" s="77"/>
      <c r="DY105" s="77"/>
      <c r="DZ105" s="77"/>
      <c r="EA105" s="77"/>
      <c r="EB105" s="77"/>
      <c r="EC105" s="77"/>
      <c r="ED105" s="77"/>
      <c r="EE105" s="77"/>
      <c r="EF105" s="77"/>
      <c r="EG105" s="77"/>
      <c r="EH105" s="77"/>
      <c r="EI105" s="77"/>
      <c r="EJ105" s="77"/>
    </row>
    <row r="106" spans="1:140" ht="31.9" customHeight="1" x14ac:dyDescent="0.2">
      <c r="A106" s="155"/>
      <c r="B106" s="23"/>
      <c r="C106" s="24"/>
      <c r="D106" s="25" t="s">
        <v>192</v>
      </c>
      <c r="E106" s="25" t="s">
        <v>191</v>
      </c>
      <c r="F106" s="260" t="s">
        <v>331</v>
      </c>
      <c r="G106" s="260" t="s">
        <v>323</v>
      </c>
      <c r="H106" s="25" t="s">
        <v>190</v>
      </c>
      <c r="I106" s="25" t="s">
        <v>189</v>
      </c>
      <c r="J106" s="25" t="s">
        <v>188</v>
      </c>
      <c r="K106" s="25" t="s">
        <v>187</v>
      </c>
      <c r="L106" s="25" t="s">
        <v>186</v>
      </c>
      <c r="M106" s="25" t="s">
        <v>185</v>
      </c>
      <c r="N106" s="25" t="s">
        <v>184</v>
      </c>
      <c r="O106" s="25" t="s">
        <v>183</v>
      </c>
      <c r="P106" s="25" t="s">
        <v>346</v>
      </c>
      <c r="Q106" s="155"/>
      <c r="R106" s="155"/>
      <c r="S106" s="155"/>
      <c r="T106" s="155"/>
      <c r="U106" s="155"/>
      <c r="V106" s="155"/>
      <c r="W106" s="155"/>
      <c r="X106" s="155"/>
      <c r="Y106" s="155"/>
      <c r="Z106" s="155"/>
      <c r="AA106" s="155"/>
      <c r="AB106" s="155"/>
      <c r="AC106" s="155"/>
      <c r="AD106" s="155"/>
      <c r="AE106" s="155"/>
      <c r="AF106" s="155"/>
      <c r="AG106" s="155"/>
      <c r="AH106" s="155"/>
      <c r="AI106" s="155"/>
      <c r="AJ106" s="155"/>
      <c r="AK106" s="155"/>
      <c r="AL106" s="155"/>
      <c r="AM106" s="155"/>
      <c r="AN106" s="155"/>
      <c r="AO106" s="155"/>
      <c r="AP106" s="155"/>
      <c r="AQ106" s="155"/>
      <c r="AR106" s="155"/>
      <c r="AS106" s="155"/>
      <c r="AT106" s="155"/>
      <c r="AU106" s="155"/>
      <c r="AY106" s="156"/>
      <c r="AZ106" s="156"/>
      <c r="BA106" s="156"/>
      <c r="BB106" s="156"/>
      <c r="BC106" s="156"/>
      <c r="BD106" s="156"/>
      <c r="BE106" s="156"/>
      <c r="BF106" s="156"/>
      <c r="BG106" s="156"/>
      <c r="BH106" s="156"/>
      <c r="BI106" s="77"/>
      <c r="BJ106" s="77"/>
      <c r="BK106" s="77"/>
      <c r="BL106" s="77"/>
      <c r="BM106" s="77"/>
      <c r="BN106" s="77"/>
      <c r="BO106" s="77"/>
      <c r="BP106" s="77"/>
      <c r="BQ106" s="77"/>
      <c r="BR106" s="77"/>
      <c r="BS106" s="77"/>
      <c r="BT106" s="77"/>
      <c r="BU106" s="77"/>
      <c r="BV106" s="77"/>
      <c r="BW106" s="77"/>
      <c r="BX106" s="77"/>
      <c r="BY106" s="77"/>
      <c r="BZ106" s="77"/>
      <c r="CA106" s="77"/>
      <c r="CB106" s="77"/>
      <c r="CC106" s="77"/>
      <c r="CD106" s="77"/>
      <c r="CE106" s="77"/>
      <c r="CF106" s="77"/>
      <c r="CG106" s="77"/>
      <c r="CH106" s="77"/>
      <c r="CI106" s="77"/>
      <c r="CJ106" s="77"/>
      <c r="CK106" s="77"/>
      <c r="CL106" s="77"/>
      <c r="CM106" s="77"/>
      <c r="CN106" s="77"/>
      <c r="CO106" s="77"/>
      <c r="CP106" s="77"/>
      <c r="CQ106" s="77"/>
      <c r="CR106" s="77"/>
      <c r="CS106" s="77"/>
      <c r="CT106" s="77"/>
      <c r="CU106" s="77"/>
      <c r="CV106" s="77"/>
      <c r="CW106" s="77"/>
      <c r="CX106" s="77"/>
      <c r="CY106" s="77"/>
      <c r="CZ106" s="77"/>
      <c r="DA106" s="77"/>
      <c r="DB106" s="77"/>
      <c r="DC106" s="77"/>
      <c r="DD106" s="77"/>
      <c r="DE106" s="77"/>
      <c r="DF106" s="77"/>
      <c r="DG106" s="77"/>
      <c r="DH106" s="77"/>
      <c r="DI106" s="77"/>
      <c r="DJ106" s="77"/>
      <c r="DK106" s="77"/>
      <c r="DL106" s="77"/>
      <c r="DM106" s="77"/>
      <c r="DN106" s="77"/>
      <c r="DO106" s="77"/>
      <c r="DP106" s="77"/>
      <c r="DQ106" s="77"/>
      <c r="DR106" s="77"/>
      <c r="DS106" s="77"/>
      <c r="DT106" s="77"/>
      <c r="DU106" s="77"/>
      <c r="DV106" s="77"/>
      <c r="DW106" s="77"/>
      <c r="DX106" s="77"/>
      <c r="DY106" s="77"/>
      <c r="DZ106" s="77"/>
      <c r="EA106" s="77"/>
      <c r="EB106" s="77"/>
      <c r="EC106" s="77"/>
      <c r="ED106" s="77"/>
      <c r="EE106" s="77"/>
      <c r="EF106" s="77"/>
      <c r="EG106" s="77"/>
      <c r="EH106" s="77"/>
      <c r="EI106" s="77"/>
      <c r="EJ106" s="77"/>
    </row>
    <row r="107" spans="1:140" ht="31.9" customHeight="1" x14ac:dyDescent="0.2">
      <c r="A107" s="155"/>
      <c r="B107" s="26">
        <v>54</v>
      </c>
      <c r="C107" s="23" t="s">
        <v>232</v>
      </c>
      <c r="D107" s="210">
        <f>D60*$D$44</f>
        <v>1427400</v>
      </c>
      <c r="E107" s="210">
        <f t="shared" ref="E107:P107" si="53">E60*$D$44</f>
        <v>361140</v>
      </c>
      <c r="F107" s="210">
        <f t="shared" si="53"/>
        <v>116280</v>
      </c>
      <c r="G107" s="210">
        <f t="shared" si="53"/>
        <v>373590</v>
      </c>
      <c r="H107" s="210">
        <f t="shared" si="53"/>
        <v>15912</v>
      </c>
      <c r="I107" s="210">
        <f t="shared" si="53"/>
        <v>30328</v>
      </c>
      <c r="J107" s="210">
        <f t="shared" si="53"/>
        <v>16605</v>
      </c>
      <c r="K107" s="210">
        <f t="shared" si="53"/>
        <v>6248</v>
      </c>
      <c r="L107" s="210">
        <f t="shared" si="53"/>
        <v>5130</v>
      </c>
      <c r="M107" s="210">
        <f t="shared" si="53"/>
        <v>72912</v>
      </c>
      <c r="N107" s="210">
        <f t="shared" si="53"/>
        <v>6432</v>
      </c>
      <c r="O107" s="210">
        <f t="shared" si="53"/>
        <v>32886</v>
      </c>
      <c r="P107" s="210">
        <f t="shared" si="53"/>
        <v>280830</v>
      </c>
      <c r="Q107" s="155"/>
      <c r="R107" s="155"/>
      <c r="S107" s="155"/>
      <c r="T107" s="155"/>
      <c r="U107" s="155"/>
      <c r="V107" s="155"/>
      <c r="W107" s="155"/>
      <c r="X107" s="155"/>
      <c r="Y107" s="155"/>
      <c r="Z107" s="155"/>
      <c r="AA107" s="155"/>
      <c r="AB107" s="155"/>
      <c r="AC107" s="155"/>
      <c r="AD107" s="155"/>
      <c r="AE107" s="155"/>
      <c r="AF107" s="155"/>
      <c r="AG107" s="155"/>
      <c r="AH107" s="155"/>
      <c r="AI107" s="155"/>
      <c r="AJ107" s="155"/>
      <c r="AK107" s="155"/>
      <c r="AL107" s="155"/>
      <c r="AM107" s="155"/>
      <c r="AN107" s="155"/>
      <c r="AO107" s="155"/>
      <c r="AP107" s="155"/>
      <c r="AQ107" s="155"/>
      <c r="AR107" s="155"/>
      <c r="AS107" s="155"/>
      <c r="AT107" s="155"/>
      <c r="AU107" s="155"/>
      <c r="AY107" s="156"/>
      <c r="AZ107" s="156"/>
      <c r="BA107" s="156"/>
      <c r="BB107" s="156"/>
      <c r="BC107" s="156"/>
      <c r="BD107" s="156"/>
      <c r="BE107" s="156"/>
      <c r="BF107" s="156"/>
      <c r="BG107" s="156"/>
      <c r="BH107" s="156"/>
      <c r="BI107" s="77"/>
      <c r="BJ107" s="77"/>
      <c r="BK107" s="77"/>
      <c r="BL107" s="77"/>
      <c r="BM107" s="77"/>
      <c r="BN107" s="77"/>
      <c r="BO107" s="77"/>
      <c r="BP107" s="77"/>
      <c r="BQ107" s="77"/>
      <c r="BR107" s="77"/>
      <c r="BS107" s="77"/>
      <c r="BT107" s="77"/>
      <c r="BU107" s="77"/>
      <c r="BV107" s="77"/>
      <c r="BW107" s="77"/>
      <c r="BX107" s="77"/>
      <c r="BY107" s="77"/>
      <c r="BZ107" s="77"/>
      <c r="CA107" s="77"/>
      <c r="CB107" s="77"/>
      <c r="CC107" s="77"/>
      <c r="CD107" s="77"/>
      <c r="CE107" s="77"/>
      <c r="CF107" s="77"/>
      <c r="CG107" s="77"/>
      <c r="CH107" s="77"/>
      <c r="CI107" s="77"/>
      <c r="CJ107" s="77"/>
      <c r="CK107" s="77"/>
      <c r="CL107" s="77"/>
      <c r="CM107" s="77"/>
      <c r="CN107" s="77"/>
      <c r="CO107" s="77"/>
      <c r="CP107" s="77"/>
      <c r="CQ107" s="77"/>
      <c r="CR107" s="77"/>
      <c r="CS107" s="77"/>
      <c r="CT107" s="77"/>
      <c r="CU107" s="77"/>
      <c r="CV107" s="77"/>
      <c r="CW107" s="77"/>
      <c r="CX107" s="77"/>
      <c r="CY107" s="77"/>
      <c r="CZ107" s="77"/>
      <c r="DA107" s="77"/>
      <c r="DB107" s="77"/>
      <c r="DC107" s="77"/>
      <c r="DD107" s="77"/>
      <c r="DE107" s="77"/>
      <c r="DF107" s="77"/>
      <c r="DG107" s="77"/>
      <c r="DH107" s="77"/>
      <c r="DI107" s="77"/>
      <c r="DJ107" s="77"/>
      <c r="DK107" s="77"/>
      <c r="DL107" s="77"/>
      <c r="DM107" s="77"/>
      <c r="DN107" s="77"/>
      <c r="DO107" s="77"/>
      <c r="DP107" s="77"/>
      <c r="DQ107" s="77"/>
      <c r="DR107" s="77"/>
      <c r="DS107" s="77"/>
      <c r="DT107" s="77"/>
      <c r="DU107" s="77"/>
      <c r="DV107" s="77"/>
      <c r="DW107" s="77"/>
      <c r="DX107" s="77"/>
      <c r="DY107" s="77"/>
      <c r="DZ107" s="77"/>
      <c r="EA107" s="77"/>
      <c r="EB107" s="77"/>
      <c r="EC107" s="77"/>
      <c r="ED107" s="77"/>
      <c r="EE107" s="77"/>
      <c r="EF107" s="77"/>
      <c r="EG107" s="77"/>
      <c r="EH107" s="77"/>
      <c r="EI107" s="77"/>
      <c r="EJ107" s="77"/>
    </row>
    <row r="108" spans="1:140" ht="31.9" customHeight="1" x14ac:dyDescent="0.2">
      <c r="A108" s="28"/>
      <c r="B108" s="26">
        <v>55</v>
      </c>
      <c r="C108" s="111" t="s">
        <v>231</v>
      </c>
      <c r="D108" s="187">
        <f>D61*$D$44</f>
        <v>28548000</v>
      </c>
      <c r="E108" s="187">
        <f t="shared" ref="E108:P108" si="54">E61*$D$44</f>
        <v>7222800</v>
      </c>
      <c r="F108" s="187">
        <f t="shared" si="54"/>
        <v>2325600</v>
      </c>
      <c r="G108" s="187">
        <f t="shared" si="54"/>
        <v>7471800</v>
      </c>
      <c r="H108" s="187">
        <f t="shared" si="54"/>
        <v>318240</v>
      </c>
      <c r="I108" s="187">
        <f t="shared" si="54"/>
        <v>606560</v>
      </c>
      <c r="J108" s="187">
        <f t="shared" si="54"/>
        <v>332100</v>
      </c>
      <c r="K108" s="187">
        <f t="shared" si="54"/>
        <v>124960</v>
      </c>
      <c r="L108" s="187">
        <f t="shared" si="54"/>
        <v>102600</v>
      </c>
      <c r="M108" s="187">
        <f t="shared" si="54"/>
        <v>1458240</v>
      </c>
      <c r="N108" s="187">
        <f t="shared" si="54"/>
        <v>128640</v>
      </c>
      <c r="O108" s="187">
        <f t="shared" si="54"/>
        <v>657720</v>
      </c>
      <c r="P108" s="187">
        <f t="shared" si="54"/>
        <v>5616600</v>
      </c>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180"/>
      <c r="AW108" s="180"/>
      <c r="AX108" s="180"/>
      <c r="AY108" s="156"/>
      <c r="AZ108" s="156"/>
      <c r="BA108" s="156"/>
      <c r="BB108" s="156"/>
      <c r="BC108" s="156"/>
      <c r="BD108" s="156"/>
      <c r="BE108" s="156"/>
      <c r="BF108" s="156"/>
      <c r="BG108" s="156"/>
      <c r="BH108" s="156"/>
      <c r="BI108" s="77"/>
      <c r="BJ108" s="77"/>
      <c r="BK108" s="77"/>
      <c r="BL108" s="77"/>
      <c r="BM108" s="77"/>
      <c r="BN108" s="77"/>
      <c r="BO108" s="77"/>
      <c r="BP108" s="77"/>
      <c r="BQ108" s="77"/>
      <c r="BR108" s="77"/>
      <c r="BS108" s="77"/>
      <c r="BT108" s="77"/>
      <c r="BU108" s="77"/>
      <c r="BV108" s="77"/>
      <c r="BW108" s="77"/>
      <c r="BX108" s="77"/>
      <c r="BY108" s="77"/>
      <c r="BZ108" s="77"/>
      <c r="CA108" s="77"/>
      <c r="CB108" s="77"/>
      <c r="CC108" s="77"/>
      <c r="CD108" s="77"/>
      <c r="CE108" s="77"/>
      <c r="CF108" s="77"/>
      <c r="CG108" s="77"/>
      <c r="CH108" s="77"/>
      <c r="CI108" s="77"/>
      <c r="CJ108" s="77"/>
      <c r="CK108" s="77"/>
      <c r="CL108" s="77"/>
      <c r="CM108" s="77"/>
      <c r="CN108" s="77"/>
      <c r="CO108" s="77"/>
      <c r="CP108" s="77"/>
      <c r="CQ108" s="77"/>
      <c r="CR108" s="77"/>
      <c r="CS108" s="77"/>
      <c r="CT108" s="77"/>
      <c r="CU108" s="77"/>
      <c r="CV108" s="77"/>
      <c r="CW108" s="77"/>
      <c r="CX108" s="77"/>
      <c r="CY108" s="77"/>
      <c r="CZ108" s="77"/>
      <c r="DA108" s="77"/>
      <c r="DB108" s="77"/>
      <c r="DC108" s="77"/>
      <c r="DD108" s="77"/>
      <c r="DE108" s="77"/>
      <c r="DF108" s="77"/>
      <c r="DG108" s="77"/>
      <c r="DH108" s="77"/>
      <c r="DI108" s="77"/>
      <c r="DJ108" s="77"/>
      <c r="DK108" s="77"/>
      <c r="DL108" s="77"/>
      <c r="DM108" s="77"/>
      <c r="DN108" s="77"/>
      <c r="DO108" s="77"/>
      <c r="DP108" s="77"/>
      <c r="DQ108" s="77"/>
      <c r="DR108" s="77"/>
      <c r="DS108" s="77"/>
      <c r="DT108" s="77"/>
      <c r="DU108" s="77"/>
      <c r="DV108" s="77"/>
      <c r="DW108" s="77"/>
      <c r="DX108" s="77"/>
      <c r="DY108" s="77"/>
      <c r="DZ108" s="77"/>
      <c r="EA108" s="77"/>
      <c r="EB108" s="77"/>
      <c r="EC108" s="77"/>
      <c r="ED108" s="77"/>
      <c r="EE108" s="77"/>
      <c r="EF108" s="77"/>
      <c r="EG108" s="77"/>
      <c r="EH108" s="77"/>
      <c r="EI108" s="77"/>
      <c r="EJ108" s="77"/>
    </row>
    <row r="109" spans="1:140" ht="31.9" customHeight="1" x14ac:dyDescent="0.2">
      <c r="A109" s="155"/>
      <c r="B109" s="26">
        <v>56</v>
      </c>
      <c r="C109" s="111" t="s">
        <v>230</v>
      </c>
      <c r="D109" s="187">
        <f>D62*$D$44</f>
        <v>3254472</v>
      </c>
      <c r="E109" s="187">
        <f t="shared" ref="E109:P109" si="55">E62*$D$44</f>
        <v>823399.20000000007</v>
      </c>
      <c r="F109" s="187">
        <f t="shared" si="55"/>
        <v>265118.40000000002</v>
      </c>
      <c r="G109" s="187">
        <f t="shared" si="55"/>
        <v>851785.20000000007</v>
      </c>
      <c r="H109" s="187">
        <f t="shared" si="55"/>
        <v>36279.360000000001</v>
      </c>
      <c r="I109" s="187">
        <f t="shared" si="55"/>
        <v>69147.840000000011</v>
      </c>
      <c r="J109" s="187">
        <f t="shared" si="55"/>
        <v>37859.4</v>
      </c>
      <c r="K109" s="187">
        <f t="shared" si="55"/>
        <v>14245.44</v>
      </c>
      <c r="L109" s="187">
        <f t="shared" si="55"/>
        <v>11696.400000000001</v>
      </c>
      <c r="M109" s="187">
        <f t="shared" si="55"/>
        <v>166239.36000000002</v>
      </c>
      <c r="N109" s="187">
        <f t="shared" si="55"/>
        <v>14664.960000000001</v>
      </c>
      <c r="O109" s="187">
        <f t="shared" si="55"/>
        <v>74980.08</v>
      </c>
      <c r="P109" s="187">
        <f t="shared" si="55"/>
        <v>640292.4</v>
      </c>
      <c r="Q109" s="155"/>
      <c r="R109" s="155"/>
      <c r="S109" s="155"/>
      <c r="T109" s="155"/>
      <c r="U109" s="155"/>
      <c r="V109" s="155"/>
      <c r="W109" s="155"/>
      <c r="X109" s="155"/>
      <c r="Y109" s="155"/>
      <c r="Z109" s="155"/>
      <c r="AA109" s="155"/>
      <c r="AB109" s="155"/>
      <c r="AC109" s="155"/>
      <c r="AD109" s="155"/>
      <c r="AE109" s="155"/>
      <c r="AF109" s="155"/>
      <c r="AG109" s="155"/>
      <c r="AH109" s="155"/>
      <c r="AI109" s="155"/>
      <c r="AJ109" s="155"/>
      <c r="AK109" s="155"/>
      <c r="AL109" s="155"/>
      <c r="AM109" s="155"/>
      <c r="AN109" s="155"/>
      <c r="AO109" s="155"/>
      <c r="AP109" s="155"/>
      <c r="AQ109" s="155"/>
      <c r="AR109" s="155"/>
      <c r="AS109" s="155"/>
      <c r="AT109" s="155"/>
      <c r="AU109" s="155"/>
      <c r="AV109" s="180"/>
      <c r="AW109" s="180"/>
      <c r="AX109" s="180"/>
      <c r="AY109" s="156"/>
      <c r="AZ109" s="156"/>
      <c r="BA109" s="156"/>
      <c r="BB109" s="156"/>
      <c r="BC109" s="156"/>
      <c r="BD109" s="156"/>
      <c r="BE109" s="156"/>
      <c r="BF109" s="156"/>
      <c r="BG109" s="156"/>
      <c r="BH109" s="156"/>
      <c r="BI109" s="77"/>
      <c r="BJ109" s="77"/>
      <c r="BK109" s="77"/>
      <c r="BL109" s="77"/>
      <c r="BM109" s="77"/>
      <c r="BN109" s="77"/>
      <c r="BO109" s="77"/>
      <c r="BP109" s="77"/>
      <c r="BQ109" s="77"/>
      <c r="BR109" s="77"/>
      <c r="BS109" s="77"/>
      <c r="BT109" s="77"/>
      <c r="BU109" s="77"/>
      <c r="BV109" s="77"/>
      <c r="BW109" s="77"/>
      <c r="BX109" s="77"/>
      <c r="BY109" s="77"/>
      <c r="BZ109" s="77"/>
      <c r="CA109" s="77"/>
      <c r="CB109" s="77"/>
      <c r="CC109" s="77"/>
      <c r="CD109" s="77"/>
      <c r="CE109" s="77"/>
      <c r="CF109" s="77"/>
      <c r="CG109" s="77"/>
      <c r="CH109" s="77"/>
      <c r="CI109" s="77"/>
      <c r="CJ109" s="77"/>
      <c r="CK109" s="77"/>
      <c r="CL109" s="77"/>
      <c r="CM109" s="77"/>
      <c r="CN109" s="77"/>
      <c r="CO109" s="77"/>
      <c r="CP109" s="77"/>
      <c r="CQ109" s="77"/>
      <c r="CR109" s="77"/>
      <c r="CS109" s="77"/>
      <c r="CT109" s="77"/>
      <c r="CU109" s="77"/>
      <c r="CV109" s="77"/>
      <c r="CW109" s="77"/>
      <c r="CX109" s="77"/>
      <c r="CY109" s="77"/>
      <c r="CZ109" s="77"/>
      <c r="DA109" s="77"/>
      <c r="DB109" s="77"/>
      <c r="DC109" s="77"/>
      <c r="DD109" s="77"/>
      <c r="DE109" s="77"/>
      <c r="DF109" s="77"/>
      <c r="DG109" s="77"/>
      <c r="DH109" s="77"/>
      <c r="DI109" s="77"/>
      <c r="DJ109" s="77"/>
      <c r="DK109" s="77"/>
      <c r="DL109" s="77"/>
      <c r="DM109" s="77"/>
      <c r="DN109" s="77"/>
      <c r="DO109" s="77"/>
      <c r="DP109" s="77"/>
      <c r="DQ109" s="77"/>
      <c r="DR109" s="77"/>
      <c r="DS109" s="77"/>
      <c r="DT109" s="77"/>
      <c r="DU109" s="77"/>
      <c r="DV109" s="77"/>
      <c r="DW109" s="77"/>
      <c r="DX109" s="77"/>
      <c r="DY109" s="77"/>
      <c r="DZ109" s="77"/>
      <c r="EA109" s="77"/>
      <c r="EB109" s="77"/>
      <c r="EC109" s="77"/>
      <c r="ED109" s="77"/>
      <c r="EE109" s="77"/>
      <c r="EF109" s="77"/>
      <c r="EG109" s="77"/>
      <c r="EH109" s="77"/>
      <c r="EI109" s="77"/>
      <c r="EJ109" s="77"/>
    </row>
    <row r="110" spans="1:140" ht="31.9" customHeight="1" x14ac:dyDescent="0.2">
      <c r="A110" s="155"/>
      <c r="B110" s="26">
        <v>57</v>
      </c>
      <c r="C110" s="23" t="s">
        <v>229</v>
      </c>
      <c r="D110" s="187">
        <f>D63*$D$44</f>
        <v>5709600</v>
      </c>
      <c r="E110" s="187">
        <f t="shared" ref="E110:P110" si="56">E63*$D$44</f>
        <v>1444560</v>
      </c>
      <c r="F110" s="187">
        <f t="shared" si="56"/>
        <v>465120</v>
      </c>
      <c r="G110" s="187">
        <f t="shared" si="56"/>
        <v>1494360</v>
      </c>
      <c r="H110" s="187">
        <f t="shared" si="56"/>
        <v>63648</v>
      </c>
      <c r="I110" s="187">
        <f t="shared" si="56"/>
        <v>121312</v>
      </c>
      <c r="J110" s="187">
        <f t="shared" si="56"/>
        <v>66420</v>
      </c>
      <c r="K110" s="187">
        <f t="shared" si="56"/>
        <v>24992</v>
      </c>
      <c r="L110" s="187">
        <f t="shared" si="56"/>
        <v>20520</v>
      </c>
      <c r="M110" s="187">
        <f t="shared" si="56"/>
        <v>291648</v>
      </c>
      <c r="N110" s="187">
        <f t="shared" si="56"/>
        <v>25728</v>
      </c>
      <c r="O110" s="187">
        <f t="shared" si="56"/>
        <v>131544</v>
      </c>
      <c r="P110" s="187">
        <f t="shared" si="56"/>
        <v>1123320</v>
      </c>
      <c r="Q110" s="155"/>
      <c r="R110" s="155"/>
      <c r="S110" s="155"/>
      <c r="T110" s="155"/>
      <c r="U110" s="155"/>
      <c r="V110" s="155"/>
      <c r="W110" s="155"/>
      <c r="X110" s="155"/>
      <c r="Y110" s="155"/>
      <c r="Z110" s="155"/>
      <c r="AA110" s="155"/>
      <c r="AB110" s="155"/>
      <c r="AC110" s="155"/>
      <c r="AD110" s="155"/>
      <c r="AE110" s="155"/>
      <c r="AF110" s="155"/>
      <c r="AG110" s="155"/>
      <c r="AH110" s="155"/>
      <c r="AI110" s="155"/>
      <c r="AJ110" s="155"/>
      <c r="AK110" s="155"/>
      <c r="AL110" s="155"/>
      <c r="AM110" s="155"/>
      <c r="AN110" s="155"/>
      <c r="AO110" s="155"/>
      <c r="AP110" s="155"/>
      <c r="AQ110" s="155"/>
      <c r="AR110" s="155"/>
      <c r="AS110" s="155"/>
      <c r="AT110" s="155"/>
      <c r="AU110" s="155"/>
      <c r="AV110" s="180"/>
      <c r="AW110" s="180"/>
      <c r="AX110" s="180"/>
      <c r="AY110" s="156"/>
      <c r="AZ110" s="156"/>
      <c r="BA110" s="156"/>
      <c r="BB110" s="156"/>
      <c r="BC110" s="156"/>
      <c r="BD110" s="156"/>
      <c r="BE110" s="156"/>
      <c r="BF110" s="156"/>
      <c r="BG110" s="156"/>
      <c r="BH110" s="156"/>
      <c r="BI110" s="77"/>
      <c r="BJ110" s="77"/>
      <c r="BK110" s="77"/>
      <c r="BL110" s="77"/>
      <c r="BM110" s="77"/>
      <c r="BN110" s="77"/>
      <c r="BO110" s="77"/>
      <c r="BP110" s="77"/>
      <c r="BQ110" s="77"/>
      <c r="BR110" s="77"/>
      <c r="BS110" s="77"/>
      <c r="BT110" s="77"/>
      <c r="BU110" s="77"/>
      <c r="BV110" s="77"/>
      <c r="BW110" s="77"/>
      <c r="BX110" s="77"/>
      <c r="BY110" s="77"/>
      <c r="BZ110" s="77"/>
      <c r="CA110" s="77"/>
      <c r="CB110" s="77"/>
      <c r="CC110" s="77"/>
      <c r="CD110" s="77"/>
      <c r="CE110" s="77"/>
      <c r="CF110" s="77"/>
      <c r="CG110" s="77"/>
      <c r="CH110" s="77"/>
      <c r="CI110" s="77"/>
      <c r="CJ110" s="77"/>
      <c r="CK110" s="77"/>
      <c r="CL110" s="77"/>
      <c r="CM110" s="77"/>
      <c r="CN110" s="77"/>
      <c r="CO110" s="77"/>
      <c r="CP110" s="77"/>
      <c r="CQ110" s="77"/>
      <c r="CR110" s="77"/>
      <c r="CS110" s="77"/>
      <c r="CT110" s="77"/>
      <c r="CU110" s="77"/>
      <c r="CV110" s="77"/>
      <c r="CW110" s="77"/>
      <c r="CX110" s="77"/>
      <c r="CY110" s="77"/>
      <c r="CZ110" s="77"/>
      <c r="DA110" s="77"/>
      <c r="DB110" s="77"/>
      <c r="DC110" s="77"/>
      <c r="DD110" s="77"/>
      <c r="DE110" s="77"/>
      <c r="DF110" s="77"/>
      <c r="DG110" s="77"/>
      <c r="DH110" s="77"/>
      <c r="DI110" s="77"/>
      <c r="DJ110" s="77"/>
      <c r="DK110" s="77"/>
      <c r="DL110" s="77"/>
      <c r="DM110" s="77"/>
      <c r="DN110" s="77"/>
      <c r="DO110" s="77"/>
      <c r="DP110" s="77"/>
      <c r="DQ110" s="77"/>
      <c r="DR110" s="77"/>
      <c r="DS110" s="77"/>
      <c r="DT110" s="77"/>
      <c r="DU110" s="77"/>
      <c r="DV110" s="77"/>
      <c r="DW110" s="77"/>
      <c r="DX110" s="77"/>
      <c r="DY110" s="77"/>
      <c r="DZ110" s="77"/>
      <c r="EA110" s="77"/>
      <c r="EB110" s="77"/>
      <c r="EC110" s="77"/>
      <c r="ED110" s="77"/>
      <c r="EE110" s="77"/>
      <c r="EF110" s="77"/>
      <c r="EG110" s="77"/>
      <c r="EH110" s="77"/>
      <c r="EI110" s="77"/>
      <c r="EJ110" s="77"/>
    </row>
    <row r="111" spans="1:140" ht="31.9" customHeight="1" x14ac:dyDescent="0.2">
      <c r="A111" s="155"/>
      <c r="B111" s="26">
        <v>58</v>
      </c>
      <c r="C111" s="111" t="s">
        <v>228</v>
      </c>
      <c r="D111" s="187">
        <f>D64*$D$44</f>
        <v>6851520</v>
      </c>
      <c r="E111" s="187">
        <f t="shared" ref="E111:P111" si="57">E64*$D$44</f>
        <v>1733472</v>
      </c>
      <c r="F111" s="187">
        <f t="shared" si="57"/>
        <v>558144</v>
      </c>
      <c r="G111" s="187">
        <f t="shared" si="57"/>
        <v>1793232</v>
      </c>
      <c r="H111" s="187">
        <f t="shared" si="57"/>
        <v>76377.600000000006</v>
      </c>
      <c r="I111" s="187">
        <f t="shared" si="57"/>
        <v>145574.39999999999</v>
      </c>
      <c r="J111" s="187">
        <f t="shared" si="57"/>
        <v>79704</v>
      </c>
      <c r="K111" s="187">
        <f t="shared" si="57"/>
        <v>29990.400000000001</v>
      </c>
      <c r="L111" s="187">
        <f t="shared" si="57"/>
        <v>24624</v>
      </c>
      <c r="M111" s="187">
        <f t="shared" si="57"/>
        <v>349977.60000000003</v>
      </c>
      <c r="N111" s="187">
        <f t="shared" si="57"/>
        <v>30873.600000000002</v>
      </c>
      <c r="O111" s="187">
        <f t="shared" si="57"/>
        <v>157852.80000000002</v>
      </c>
      <c r="P111" s="187">
        <f t="shared" si="57"/>
        <v>1347984</v>
      </c>
      <c r="Q111" s="155"/>
      <c r="R111" s="155"/>
      <c r="S111" s="155"/>
      <c r="T111" s="155"/>
      <c r="U111" s="155"/>
      <c r="V111" s="155"/>
      <c r="W111" s="155"/>
      <c r="X111" s="155"/>
      <c r="Y111" s="155"/>
      <c r="Z111" s="155"/>
      <c r="AA111" s="155"/>
      <c r="AB111" s="155"/>
      <c r="AC111" s="155"/>
      <c r="AD111" s="155"/>
      <c r="AE111" s="155"/>
      <c r="AF111" s="155"/>
      <c r="AG111" s="155"/>
      <c r="AH111" s="155"/>
      <c r="AI111" s="155"/>
      <c r="AJ111" s="155"/>
      <c r="AK111" s="155"/>
      <c r="AL111" s="155"/>
      <c r="AM111" s="155"/>
      <c r="AN111" s="155"/>
      <c r="AO111" s="155"/>
      <c r="AP111" s="155"/>
      <c r="AQ111" s="155"/>
      <c r="AR111" s="155"/>
      <c r="AS111" s="155"/>
      <c r="AT111" s="155"/>
      <c r="AU111" s="155"/>
      <c r="AV111" s="180"/>
      <c r="AW111" s="180"/>
      <c r="AX111" s="180"/>
      <c r="AY111" s="156"/>
      <c r="AZ111" s="156"/>
      <c r="BA111" s="156"/>
      <c r="BB111" s="156"/>
      <c r="BC111" s="156"/>
      <c r="BD111" s="156"/>
      <c r="BE111" s="156"/>
      <c r="BF111" s="156"/>
      <c r="BG111" s="156"/>
      <c r="BH111" s="156"/>
      <c r="BI111" s="77"/>
      <c r="BJ111" s="77"/>
      <c r="BK111" s="77"/>
      <c r="BL111" s="77"/>
      <c r="BM111" s="77"/>
      <c r="BN111" s="77"/>
      <c r="BO111" s="77"/>
      <c r="BP111" s="77"/>
      <c r="BQ111" s="77"/>
      <c r="BR111" s="77"/>
      <c r="BS111" s="77"/>
      <c r="BT111" s="77"/>
      <c r="BU111" s="77"/>
      <c r="BV111" s="77"/>
      <c r="BW111" s="77"/>
      <c r="BX111" s="77"/>
      <c r="BY111" s="77"/>
      <c r="BZ111" s="77"/>
      <c r="CA111" s="77"/>
      <c r="CB111" s="77"/>
      <c r="CC111" s="77"/>
      <c r="CD111" s="77"/>
      <c r="CE111" s="77"/>
      <c r="CF111" s="77"/>
      <c r="CG111" s="77"/>
      <c r="CH111" s="77"/>
      <c r="CI111" s="77"/>
      <c r="CJ111" s="77"/>
      <c r="CK111" s="77"/>
      <c r="CL111" s="77"/>
      <c r="CM111" s="77"/>
      <c r="CN111" s="77"/>
      <c r="CO111" s="77"/>
      <c r="CP111" s="77"/>
      <c r="CQ111" s="77"/>
      <c r="CR111" s="77"/>
      <c r="CS111" s="77"/>
      <c r="CT111" s="77"/>
      <c r="CU111" s="77"/>
      <c r="CV111" s="77"/>
      <c r="CW111" s="77"/>
      <c r="CX111" s="77"/>
      <c r="CY111" s="77"/>
      <c r="CZ111" s="77"/>
      <c r="DA111" s="77"/>
      <c r="DB111" s="77"/>
      <c r="DC111" s="77"/>
      <c r="DD111" s="77"/>
      <c r="DE111" s="77"/>
      <c r="DF111" s="77"/>
      <c r="DG111" s="77"/>
      <c r="DH111" s="77"/>
      <c r="DI111" s="77"/>
      <c r="DJ111" s="77"/>
      <c r="DK111" s="77"/>
      <c r="DL111" s="77"/>
      <c r="DM111" s="77"/>
      <c r="DN111" s="77"/>
      <c r="DO111" s="77"/>
      <c r="DP111" s="77"/>
      <c r="DQ111" s="77"/>
      <c r="DR111" s="77"/>
      <c r="DS111" s="77"/>
      <c r="DT111" s="77"/>
      <c r="DU111" s="77"/>
      <c r="DV111" s="77"/>
      <c r="DW111" s="77"/>
      <c r="DX111" s="77"/>
      <c r="DY111" s="77"/>
      <c r="DZ111" s="77"/>
      <c r="EA111" s="77"/>
      <c r="EB111" s="77"/>
      <c r="EC111" s="77"/>
      <c r="ED111" s="77"/>
      <c r="EE111" s="77"/>
      <c r="EF111" s="77"/>
      <c r="EG111" s="77"/>
      <c r="EH111" s="77"/>
      <c r="EI111" s="77"/>
      <c r="EJ111" s="77"/>
    </row>
    <row r="112" spans="1:140" ht="31.9" customHeight="1" x14ac:dyDescent="0.2">
      <c r="A112" s="155"/>
      <c r="B112" s="26">
        <v>59</v>
      </c>
      <c r="C112" s="111" t="s">
        <v>227</v>
      </c>
      <c r="D112" s="187">
        <f t="shared" ref="D112:G112" si="58">SUM(D107:D111)</f>
        <v>45790992</v>
      </c>
      <c r="E112" s="187">
        <f t="shared" si="58"/>
        <v>11585371.199999999</v>
      </c>
      <c r="F112" s="187">
        <f t="shared" si="58"/>
        <v>3730262.4</v>
      </c>
      <c r="G112" s="187">
        <f t="shared" si="58"/>
        <v>11984767.199999999</v>
      </c>
      <c r="H112" s="187">
        <f t="shared" ref="H112:P112" si="59">SUM(H107:H111)</f>
        <v>510456.95999999996</v>
      </c>
      <c r="I112" s="187">
        <f t="shared" si="59"/>
        <v>972922.24</v>
      </c>
      <c r="J112" s="187">
        <f t="shared" si="59"/>
        <v>532688.4</v>
      </c>
      <c r="K112" s="187">
        <f t="shared" si="59"/>
        <v>200435.84</v>
      </c>
      <c r="L112" s="187">
        <f t="shared" si="59"/>
        <v>164570.4</v>
      </c>
      <c r="M112" s="187">
        <f t="shared" si="59"/>
        <v>2339016.96</v>
      </c>
      <c r="N112" s="187">
        <f t="shared" si="59"/>
        <v>206338.56</v>
      </c>
      <c r="O112" s="187">
        <f t="shared" si="59"/>
        <v>1054982.8799999999</v>
      </c>
      <c r="P112" s="187">
        <f t="shared" si="59"/>
        <v>9009026.4000000004</v>
      </c>
      <c r="Q112" s="155"/>
      <c r="R112" s="155"/>
      <c r="S112" s="155"/>
      <c r="T112" s="155"/>
      <c r="U112" s="155"/>
      <c r="V112" s="155"/>
      <c r="W112" s="155"/>
      <c r="X112" s="155"/>
      <c r="Y112" s="155"/>
      <c r="Z112" s="155"/>
      <c r="AA112" s="155"/>
      <c r="AB112" s="155"/>
      <c r="AC112" s="155"/>
      <c r="AD112" s="155"/>
      <c r="AE112" s="155"/>
      <c r="AF112" s="155"/>
      <c r="AG112" s="155"/>
      <c r="AH112" s="155"/>
      <c r="AI112" s="155"/>
      <c r="AJ112" s="155"/>
      <c r="AK112" s="155"/>
      <c r="AL112" s="155"/>
      <c r="AM112" s="155"/>
      <c r="AN112" s="155"/>
      <c r="AO112" s="155"/>
      <c r="AP112" s="155"/>
      <c r="AQ112" s="155"/>
      <c r="AR112" s="155"/>
      <c r="AS112" s="155"/>
      <c r="AT112" s="155"/>
      <c r="AU112" s="155"/>
      <c r="AV112" s="181"/>
      <c r="AW112" s="181"/>
      <c r="AX112" s="181"/>
      <c r="AY112" s="156"/>
      <c r="AZ112" s="156"/>
      <c r="BA112" s="156"/>
      <c r="BB112" s="156"/>
      <c r="BC112" s="156"/>
      <c r="BD112" s="156"/>
      <c r="BE112" s="156"/>
      <c r="BF112" s="156"/>
      <c r="BG112" s="156"/>
      <c r="BH112" s="156"/>
      <c r="BI112" s="77"/>
      <c r="BJ112" s="77"/>
      <c r="BK112" s="77"/>
      <c r="BL112" s="77"/>
      <c r="BM112" s="77"/>
      <c r="BN112" s="77"/>
      <c r="BO112" s="77"/>
      <c r="BP112" s="77"/>
      <c r="BQ112" s="77"/>
      <c r="BR112" s="77"/>
      <c r="BS112" s="77"/>
      <c r="BT112" s="77"/>
      <c r="BU112" s="77"/>
      <c r="BV112" s="77"/>
      <c r="BW112" s="77"/>
      <c r="BX112" s="77"/>
      <c r="BY112" s="77"/>
      <c r="BZ112" s="77"/>
      <c r="CA112" s="77"/>
      <c r="CB112" s="77"/>
      <c r="CC112" s="77"/>
      <c r="CD112" s="77"/>
      <c r="CE112" s="77"/>
      <c r="CF112" s="77"/>
      <c r="CG112" s="77"/>
      <c r="CH112" s="77"/>
      <c r="CI112" s="77"/>
      <c r="CJ112" s="77"/>
      <c r="CK112" s="77"/>
      <c r="CL112" s="77"/>
      <c r="CM112" s="77"/>
      <c r="CN112" s="77"/>
      <c r="CO112" s="77"/>
      <c r="CP112" s="77"/>
      <c r="CQ112" s="77"/>
      <c r="CR112" s="77"/>
      <c r="CS112" s="77"/>
      <c r="CT112" s="77"/>
      <c r="CU112" s="77"/>
      <c r="CV112" s="77"/>
      <c r="CW112" s="77"/>
      <c r="CX112" s="77"/>
      <c r="CY112" s="77"/>
      <c r="CZ112" s="77"/>
      <c r="DA112" s="77"/>
      <c r="DB112" s="77"/>
      <c r="DC112" s="77"/>
      <c r="DD112" s="77"/>
      <c r="DE112" s="77"/>
      <c r="DF112" s="77"/>
      <c r="DG112" s="77"/>
      <c r="DH112" s="77"/>
      <c r="DI112" s="77"/>
      <c r="DJ112" s="77"/>
      <c r="DK112" s="77"/>
      <c r="DL112" s="77"/>
      <c r="DM112" s="77"/>
      <c r="DN112" s="77"/>
      <c r="DO112" s="77"/>
      <c r="DP112" s="77"/>
      <c r="DQ112" s="77"/>
      <c r="DR112" s="77"/>
      <c r="DS112" s="77"/>
      <c r="DT112" s="77"/>
      <c r="DU112" s="77"/>
      <c r="DV112" s="77"/>
      <c r="DW112" s="77"/>
      <c r="DX112" s="77"/>
      <c r="DY112" s="77"/>
      <c r="DZ112" s="77"/>
      <c r="EA112" s="77"/>
      <c r="EB112" s="77"/>
      <c r="EC112" s="77"/>
      <c r="ED112" s="77"/>
      <c r="EE112" s="77"/>
      <c r="EF112" s="77"/>
      <c r="EG112" s="77"/>
      <c r="EH112" s="77"/>
      <c r="EI112" s="77"/>
      <c r="EJ112" s="77"/>
    </row>
    <row r="113" spans="1:140" ht="31.9" customHeight="1" x14ac:dyDescent="0.2">
      <c r="A113" s="155"/>
      <c r="B113" s="74"/>
      <c r="C113" s="209"/>
      <c r="D113" s="208"/>
      <c r="E113" s="208"/>
      <c r="F113" s="208"/>
      <c r="H113" s="208"/>
      <c r="I113" s="208"/>
      <c r="J113" s="208"/>
      <c r="K113" s="208"/>
      <c r="L113" s="208"/>
      <c r="M113" s="208"/>
      <c r="N113" s="208"/>
      <c r="O113" s="208"/>
      <c r="P113" s="155"/>
      <c r="Q113" s="155"/>
      <c r="R113" s="155"/>
      <c r="S113" s="155"/>
      <c r="T113" s="155"/>
      <c r="U113" s="155"/>
      <c r="V113" s="155"/>
      <c r="W113" s="155"/>
      <c r="X113" s="155"/>
      <c r="Y113" s="155"/>
      <c r="Z113" s="155"/>
      <c r="AA113" s="155"/>
      <c r="AB113" s="155"/>
      <c r="AC113" s="155"/>
      <c r="AD113" s="155"/>
      <c r="AE113" s="155"/>
      <c r="AF113" s="155"/>
      <c r="AG113" s="155"/>
      <c r="AH113" s="155"/>
      <c r="AI113" s="155"/>
      <c r="AJ113" s="155"/>
      <c r="AK113" s="155"/>
      <c r="AL113" s="155"/>
      <c r="AM113" s="155"/>
      <c r="AN113" s="155"/>
      <c r="AO113" s="155"/>
      <c r="AP113" s="155"/>
      <c r="AQ113" s="155"/>
      <c r="AR113" s="155"/>
      <c r="AS113" s="155"/>
      <c r="AT113" s="155"/>
      <c r="AU113" s="155"/>
      <c r="AV113" s="181"/>
      <c r="AW113" s="181"/>
      <c r="AX113" s="181"/>
      <c r="AY113" s="156"/>
      <c r="AZ113" s="156"/>
      <c r="BA113" s="156"/>
      <c r="BB113" s="156"/>
      <c r="BC113" s="156"/>
      <c r="BD113" s="156"/>
      <c r="BE113" s="156"/>
      <c r="BF113" s="156"/>
      <c r="BG113" s="156"/>
      <c r="BH113" s="156"/>
      <c r="BI113" s="77"/>
      <c r="BJ113" s="77"/>
      <c r="BK113" s="77"/>
      <c r="BL113" s="77"/>
      <c r="BM113" s="77"/>
      <c r="BN113" s="77"/>
      <c r="BO113" s="77"/>
      <c r="BP113" s="77"/>
      <c r="BQ113" s="77"/>
      <c r="BR113" s="77"/>
      <c r="BS113" s="77"/>
      <c r="BT113" s="77"/>
      <c r="BU113" s="77"/>
      <c r="BV113" s="77"/>
      <c r="BW113" s="77"/>
      <c r="BX113" s="77"/>
      <c r="BY113" s="77"/>
      <c r="BZ113" s="77"/>
      <c r="CA113" s="77"/>
      <c r="CB113" s="77"/>
      <c r="CC113" s="77"/>
      <c r="CD113" s="77"/>
      <c r="CE113" s="77"/>
      <c r="CF113" s="77"/>
      <c r="CG113" s="77"/>
      <c r="CH113" s="77"/>
      <c r="CI113" s="77"/>
      <c r="CJ113" s="77"/>
      <c r="CK113" s="77"/>
      <c r="CL113" s="77"/>
      <c r="CM113" s="77"/>
      <c r="CN113" s="77"/>
      <c r="CO113" s="77"/>
      <c r="CP113" s="77"/>
      <c r="CQ113" s="77"/>
      <c r="CR113" s="77"/>
      <c r="CS113" s="77"/>
      <c r="CT113" s="77"/>
      <c r="CU113" s="77"/>
      <c r="CV113" s="77"/>
      <c r="CW113" s="77"/>
      <c r="CX113" s="77"/>
      <c r="CY113" s="77"/>
      <c r="CZ113" s="77"/>
      <c r="DA113" s="77"/>
      <c r="DB113" s="77"/>
      <c r="DC113" s="77"/>
      <c r="DD113" s="77"/>
      <c r="DE113" s="77"/>
      <c r="DF113" s="77"/>
      <c r="DG113" s="77"/>
      <c r="DH113" s="77"/>
      <c r="DI113" s="77"/>
      <c r="DJ113" s="77"/>
      <c r="DK113" s="77"/>
      <c r="DL113" s="77"/>
      <c r="DM113" s="77"/>
      <c r="DN113" s="77"/>
      <c r="DO113" s="77"/>
      <c r="DP113" s="77"/>
      <c r="DQ113" s="77"/>
      <c r="DR113" s="77"/>
      <c r="DS113" s="77"/>
      <c r="DT113" s="77"/>
      <c r="DU113" s="77"/>
      <c r="DV113" s="77"/>
      <c r="DW113" s="77"/>
      <c r="DX113" s="77"/>
      <c r="DY113" s="77"/>
      <c r="DZ113" s="77"/>
      <c r="EA113" s="77"/>
      <c r="EB113" s="77"/>
      <c r="EC113" s="77"/>
      <c r="ED113" s="77"/>
      <c r="EE113" s="77"/>
      <c r="EF113" s="77"/>
      <c r="EG113" s="77"/>
      <c r="EH113" s="77"/>
      <c r="EI113" s="77"/>
      <c r="EJ113" s="77"/>
    </row>
    <row r="114" spans="1:140" ht="31.9" customHeight="1" x14ac:dyDescent="0.2">
      <c r="A114" s="155"/>
      <c r="B114" s="36" t="s">
        <v>233</v>
      </c>
      <c r="M114" s="155"/>
      <c r="N114" s="155"/>
      <c r="O114" s="155"/>
      <c r="P114" s="155"/>
      <c r="Q114" s="155"/>
      <c r="R114" s="155"/>
      <c r="S114" s="155"/>
      <c r="T114" s="155"/>
      <c r="U114" s="155"/>
      <c r="V114" s="155"/>
      <c r="W114" s="155"/>
      <c r="X114" s="155"/>
      <c r="Y114" s="155"/>
      <c r="Z114" s="155"/>
      <c r="AA114" s="155"/>
      <c r="AB114" s="155"/>
      <c r="AC114" s="155"/>
      <c r="AD114" s="155"/>
      <c r="AE114" s="155"/>
      <c r="AF114" s="155"/>
      <c r="AG114" s="155"/>
      <c r="AH114" s="155"/>
      <c r="AI114" s="155"/>
      <c r="AJ114" s="155"/>
      <c r="AK114" s="155"/>
      <c r="AL114" s="155"/>
      <c r="AM114" s="155"/>
      <c r="AN114" s="155"/>
      <c r="AO114" s="155"/>
      <c r="AP114" s="155"/>
      <c r="AQ114" s="155"/>
      <c r="AR114" s="155"/>
      <c r="AS114" s="155"/>
      <c r="AT114" s="155"/>
      <c r="AU114" s="155"/>
      <c r="AY114" s="156"/>
      <c r="AZ114" s="156"/>
      <c r="BA114" s="156"/>
      <c r="BB114" s="156"/>
      <c r="BC114" s="156"/>
      <c r="BD114" s="156"/>
      <c r="BE114" s="156"/>
      <c r="BF114" s="156"/>
      <c r="BG114" s="156"/>
      <c r="BH114" s="156"/>
      <c r="BI114" s="77"/>
      <c r="BJ114" s="77"/>
      <c r="BK114" s="77"/>
      <c r="BL114" s="77"/>
      <c r="BM114" s="77"/>
      <c r="BN114" s="77"/>
      <c r="BO114" s="77"/>
      <c r="BP114" s="77"/>
      <c r="BQ114" s="77"/>
      <c r="BR114" s="77"/>
      <c r="BS114" s="77"/>
      <c r="BT114" s="77"/>
      <c r="BU114" s="77"/>
      <c r="BV114" s="77"/>
      <c r="BW114" s="77"/>
      <c r="BX114" s="77"/>
      <c r="BY114" s="77"/>
      <c r="BZ114" s="77"/>
      <c r="CA114" s="77"/>
      <c r="CB114" s="77"/>
      <c r="CC114" s="77"/>
      <c r="CD114" s="77"/>
      <c r="CE114" s="77"/>
      <c r="CF114" s="77"/>
      <c r="CG114" s="77"/>
      <c r="CH114" s="77"/>
      <c r="CI114" s="77"/>
      <c r="CJ114" s="77"/>
      <c r="CK114" s="77"/>
      <c r="CL114" s="77"/>
      <c r="CM114" s="77"/>
      <c r="CN114" s="77"/>
      <c r="CO114" s="77"/>
      <c r="CP114" s="77"/>
      <c r="CQ114" s="77"/>
      <c r="CR114" s="77"/>
      <c r="CS114" s="77"/>
      <c r="CT114" s="77"/>
      <c r="CU114" s="77"/>
      <c r="CV114" s="77"/>
      <c r="CW114" s="77"/>
      <c r="CX114" s="77"/>
      <c r="CY114" s="77"/>
      <c r="CZ114" s="77"/>
      <c r="DA114" s="77"/>
      <c r="DB114" s="77"/>
      <c r="DC114" s="77"/>
      <c r="DD114" s="77"/>
      <c r="DE114" s="77"/>
      <c r="DF114" s="77"/>
      <c r="DG114" s="77"/>
      <c r="DH114" s="77"/>
      <c r="DI114" s="77"/>
      <c r="DJ114" s="77"/>
      <c r="DK114" s="77"/>
      <c r="DL114" s="77"/>
      <c r="DM114" s="77"/>
      <c r="DN114" s="77"/>
      <c r="DO114" s="77"/>
      <c r="DP114" s="77"/>
      <c r="DQ114" s="77"/>
      <c r="DR114" s="77"/>
      <c r="DS114" s="77"/>
      <c r="DT114" s="77"/>
      <c r="DU114" s="77"/>
      <c r="DV114" s="77"/>
      <c r="DW114" s="77"/>
      <c r="DX114" s="77"/>
      <c r="DY114" s="77"/>
      <c r="DZ114" s="77"/>
      <c r="EA114" s="77"/>
      <c r="EB114" s="77"/>
      <c r="EC114" s="77"/>
      <c r="ED114" s="77"/>
      <c r="EE114" s="77"/>
      <c r="EF114" s="77"/>
      <c r="EG114" s="77"/>
      <c r="EH114" s="77"/>
      <c r="EI114" s="77"/>
      <c r="EJ114" s="77"/>
    </row>
    <row r="115" spans="1:140" ht="31.9" customHeight="1" x14ac:dyDescent="0.2">
      <c r="A115" s="155"/>
      <c r="B115" s="23"/>
      <c r="C115" s="24"/>
      <c r="D115" s="25" t="s">
        <v>192</v>
      </c>
      <c r="E115" s="25" t="s">
        <v>191</v>
      </c>
      <c r="F115" s="260" t="s">
        <v>331</v>
      </c>
      <c r="G115" s="260" t="s">
        <v>323</v>
      </c>
      <c r="H115" s="25" t="s">
        <v>190</v>
      </c>
      <c r="I115" s="25" t="s">
        <v>189</v>
      </c>
      <c r="J115" s="25" t="s">
        <v>188</v>
      </c>
      <c r="K115" s="25" t="s">
        <v>187</v>
      </c>
      <c r="L115" s="25" t="s">
        <v>186</v>
      </c>
      <c r="M115" s="25" t="s">
        <v>185</v>
      </c>
      <c r="N115" s="25" t="s">
        <v>184</v>
      </c>
      <c r="O115" s="25" t="s">
        <v>183</v>
      </c>
      <c r="P115" s="25" t="s">
        <v>346</v>
      </c>
      <c r="Q115" s="155"/>
      <c r="R115" s="155"/>
      <c r="S115" s="155"/>
      <c r="T115" s="155"/>
      <c r="U115" s="155"/>
      <c r="V115" s="155"/>
      <c r="W115" s="155"/>
      <c r="X115" s="155"/>
      <c r="Y115" s="155"/>
      <c r="Z115" s="155"/>
      <c r="AA115" s="155"/>
      <c r="AB115" s="155"/>
      <c r="AC115" s="155"/>
      <c r="AD115" s="155"/>
      <c r="AE115" s="155"/>
      <c r="AF115" s="155"/>
      <c r="AG115" s="155"/>
      <c r="AH115" s="155"/>
      <c r="AI115" s="155"/>
      <c r="AJ115" s="155"/>
      <c r="AK115" s="155"/>
      <c r="AL115" s="155"/>
      <c r="AM115" s="155"/>
      <c r="AN115" s="155"/>
      <c r="AO115" s="155"/>
      <c r="AP115" s="155"/>
      <c r="AQ115" s="155"/>
      <c r="AR115" s="155"/>
      <c r="AS115" s="155"/>
      <c r="AT115" s="155"/>
      <c r="AU115" s="155"/>
      <c r="AY115" s="156"/>
      <c r="AZ115" s="156"/>
      <c r="BA115" s="156"/>
      <c r="BB115" s="156"/>
      <c r="BC115" s="156"/>
      <c r="BD115" s="156"/>
      <c r="BE115" s="156"/>
      <c r="BF115" s="156"/>
      <c r="BG115" s="156"/>
      <c r="BH115" s="156"/>
      <c r="BI115" s="77"/>
      <c r="BJ115" s="77"/>
      <c r="BK115" s="77"/>
      <c r="BL115" s="77"/>
      <c r="BM115" s="77"/>
      <c r="BN115" s="77"/>
      <c r="BO115" s="77"/>
      <c r="BP115" s="77"/>
      <c r="BQ115" s="77"/>
      <c r="BR115" s="77"/>
      <c r="BS115" s="77"/>
      <c r="BT115" s="77"/>
      <c r="BU115" s="77"/>
      <c r="BV115" s="77"/>
      <c r="BW115" s="77"/>
      <c r="BX115" s="77"/>
      <c r="BY115" s="77"/>
      <c r="BZ115" s="77"/>
      <c r="CA115" s="77"/>
      <c r="CB115" s="77"/>
      <c r="CC115" s="77"/>
      <c r="CD115" s="77"/>
      <c r="CE115" s="77"/>
      <c r="CF115" s="77"/>
      <c r="CG115" s="77"/>
      <c r="CH115" s="77"/>
      <c r="CI115" s="77"/>
      <c r="CJ115" s="77"/>
      <c r="CK115" s="77"/>
      <c r="CL115" s="77"/>
      <c r="CM115" s="77"/>
      <c r="CN115" s="77"/>
      <c r="CO115" s="77"/>
      <c r="CP115" s="77"/>
      <c r="CQ115" s="77"/>
      <c r="CR115" s="77"/>
      <c r="CS115" s="77"/>
      <c r="CT115" s="77"/>
      <c r="CU115" s="77"/>
      <c r="CV115" s="77"/>
      <c r="CW115" s="77"/>
      <c r="CX115" s="77"/>
      <c r="CY115" s="77"/>
      <c r="CZ115" s="77"/>
      <c r="DA115" s="77"/>
      <c r="DB115" s="77"/>
      <c r="DC115" s="77"/>
      <c r="DD115" s="77"/>
      <c r="DE115" s="77"/>
      <c r="DF115" s="77"/>
      <c r="DG115" s="77"/>
      <c r="DH115" s="77"/>
      <c r="DI115" s="77"/>
      <c r="DJ115" s="77"/>
      <c r="DK115" s="77"/>
      <c r="DL115" s="77"/>
      <c r="DM115" s="77"/>
      <c r="DN115" s="77"/>
      <c r="DO115" s="77"/>
      <c r="DP115" s="77"/>
      <c r="DQ115" s="77"/>
      <c r="DR115" s="77"/>
      <c r="DS115" s="77"/>
      <c r="DT115" s="77"/>
      <c r="DU115" s="77"/>
      <c r="DV115" s="77"/>
      <c r="DW115" s="77"/>
      <c r="DX115" s="77"/>
      <c r="DY115" s="77"/>
      <c r="DZ115" s="77"/>
      <c r="EA115" s="77"/>
      <c r="EB115" s="77"/>
      <c r="EC115" s="77"/>
      <c r="ED115" s="77"/>
      <c r="EE115" s="77"/>
      <c r="EF115" s="77"/>
      <c r="EG115" s="77"/>
      <c r="EH115" s="77"/>
      <c r="EI115" s="77"/>
      <c r="EJ115" s="77"/>
    </row>
    <row r="116" spans="1:140" ht="31.9" customHeight="1" x14ac:dyDescent="0.2">
      <c r="A116" s="155"/>
      <c r="B116" s="26">
        <v>60</v>
      </c>
      <c r="C116" s="23" t="s">
        <v>232</v>
      </c>
      <c r="D116" s="210">
        <f t="shared" ref="D116:G116" si="60">D107-D98</f>
        <v>356850</v>
      </c>
      <c r="E116" s="210">
        <f t="shared" si="60"/>
        <v>90285</v>
      </c>
      <c r="F116" s="210">
        <f t="shared" si="60"/>
        <v>29070</v>
      </c>
      <c r="G116" s="210">
        <f t="shared" si="60"/>
        <v>93397.5</v>
      </c>
      <c r="H116" s="210">
        <f t="shared" ref="H116:P116" si="61">H107-H98</f>
        <v>3978</v>
      </c>
      <c r="I116" s="210">
        <f t="shared" si="61"/>
        <v>7582</v>
      </c>
      <c r="J116" s="210">
        <f t="shared" si="61"/>
        <v>4151.25</v>
      </c>
      <c r="K116" s="210">
        <f t="shared" si="61"/>
        <v>1562</v>
      </c>
      <c r="L116" s="210">
        <f t="shared" si="61"/>
        <v>1282.5</v>
      </c>
      <c r="M116" s="210">
        <f t="shared" si="61"/>
        <v>18228</v>
      </c>
      <c r="N116" s="210">
        <f t="shared" si="61"/>
        <v>1608</v>
      </c>
      <c r="O116" s="210">
        <f t="shared" si="61"/>
        <v>8221.5</v>
      </c>
      <c r="P116" s="210">
        <f t="shared" si="61"/>
        <v>70207.5</v>
      </c>
      <c r="Q116" s="155"/>
      <c r="R116" s="155"/>
      <c r="S116" s="155"/>
      <c r="T116" s="155"/>
      <c r="U116" s="155"/>
      <c r="V116" s="155"/>
      <c r="W116" s="155"/>
      <c r="X116" s="155"/>
      <c r="Y116" s="155"/>
      <c r="Z116" s="155"/>
      <c r="AA116" s="155"/>
      <c r="AB116" s="155"/>
      <c r="AC116" s="155"/>
      <c r="AD116" s="155"/>
      <c r="AE116" s="155"/>
      <c r="AF116" s="155"/>
      <c r="AG116" s="155"/>
      <c r="AH116" s="155"/>
      <c r="AI116" s="155"/>
      <c r="AJ116" s="155"/>
      <c r="AK116" s="155"/>
      <c r="AL116" s="155"/>
      <c r="AM116" s="155"/>
      <c r="AN116" s="155"/>
      <c r="AO116" s="155"/>
      <c r="AP116" s="155"/>
      <c r="AQ116" s="155"/>
      <c r="AR116" s="155"/>
      <c r="AS116" s="155"/>
      <c r="AT116" s="155"/>
      <c r="AU116" s="155"/>
      <c r="AY116" s="156"/>
      <c r="AZ116" s="156"/>
      <c r="BA116" s="156"/>
      <c r="BB116" s="156"/>
      <c r="BC116" s="156"/>
      <c r="BD116" s="156"/>
      <c r="BE116" s="156"/>
      <c r="BF116" s="156"/>
      <c r="BG116" s="156"/>
      <c r="BH116" s="156"/>
      <c r="BI116" s="77"/>
      <c r="BJ116" s="77"/>
      <c r="BK116" s="77"/>
      <c r="BL116" s="77"/>
      <c r="BM116" s="77"/>
      <c r="BN116" s="77"/>
      <c r="BO116" s="77"/>
      <c r="BP116" s="77"/>
      <c r="BQ116" s="77"/>
      <c r="BR116" s="77"/>
      <c r="BS116" s="77"/>
      <c r="BT116" s="77"/>
      <c r="BU116" s="77"/>
      <c r="BV116" s="77"/>
      <c r="BW116" s="77"/>
      <c r="BX116" s="77"/>
      <c r="BY116" s="77"/>
      <c r="BZ116" s="77"/>
      <c r="CA116" s="77"/>
      <c r="CB116" s="77"/>
      <c r="CC116" s="77"/>
      <c r="CD116" s="77"/>
      <c r="CE116" s="77"/>
      <c r="CF116" s="77"/>
      <c r="CG116" s="77"/>
      <c r="CH116" s="77"/>
      <c r="CI116" s="77"/>
      <c r="CJ116" s="77"/>
      <c r="CK116" s="77"/>
      <c r="CL116" s="77"/>
      <c r="CM116" s="77"/>
      <c r="CN116" s="77"/>
      <c r="CO116" s="77"/>
      <c r="CP116" s="77"/>
      <c r="CQ116" s="77"/>
      <c r="CR116" s="77"/>
      <c r="CS116" s="77"/>
      <c r="CT116" s="77"/>
      <c r="CU116" s="77"/>
      <c r="CV116" s="77"/>
      <c r="CW116" s="77"/>
      <c r="CX116" s="77"/>
      <c r="CY116" s="77"/>
      <c r="CZ116" s="77"/>
      <c r="DA116" s="77"/>
      <c r="DB116" s="77"/>
      <c r="DC116" s="77"/>
      <c r="DD116" s="77"/>
      <c r="DE116" s="77"/>
      <c r="DF116" s="77"/>
      <c r="DG116" s="77"/>
      <c r="DH116" s="77"/>
      <c r="DI116" s="77"/>
      <c r="DJ116" s="77"/>
      <c r="DK116" s="77"/>
      <c r="DL116" s="77"/>
      <c r="DM116" s="77"/>
      <c r="DN116" s="77"/>
      <c r="DO116" s="77"/>
      <c r="DP116" s="77"/>
      <c r="DQ116" s="77"/>
      <c r="DR116" s="77"/>
      <c r="DS116" s="77"/>
      <c r="DT116" s="77"/>
      <c r="DU116" s="77"/>
      <c r="DV116" s="77"/>
      <c r="DW116" s="77"/>
      <c r="DX116" s="77"/>
      <c r="DY116" s="77"/>
      <c r="DZ116" s="77"/>
      <c r="EA116" s="77"/>
      <c r="EB116" s="77"/>
      <c r="EC116" s="77"/>
      <c r="ED116" s="77"/>
      <c r="EE116" s="77"/>
      <c r="EF116" s="77"/>
      <c r="EG116" s="77"/>
      <c r="EH116" s="77"/>
      <c r="EI116" s="77"/>
      <c r="EJ116" s="77"/>
    </row>
    <row r="117" spans="1:140" ht="31.9" customHeight="1" x14ac:dyDescent="0.2">
      <c r="A117" s="28"/>
      <c r="B117" s="26">
        <v>61</v>
      </c>
      <c r="C117" s="111" t="s">
        <v>231</v>
      </c>
      <c r="D117" s="187">
        <f t="shared" ref="D117:G117" si="62">D108-D99</f>
        <v>7137000</v>
      </c>
      <c r="E117" s="187">
        <f t="shared" si="62"/>
        <v>1805700</v>
      </c>
      <c r="F117" s="187">
        <f t="shared" si="62"/>
        <v>581400</v>
      </c>
      <c r="G117" s="187">
        <f t="shared" si="62"/>
        <v>1867950</v>
      </c>
      <c r="H117" s="187">
        <f t="shared" ref="H117:P117" si="63">H108-H99</f>
        <v>79560</v>
      </c>
      <c r="I117" s="187">
        <f t="shared" si="63"/>
        <v>151640</v>
      </c>
      <c r="J117" s="187">
        <f t="shared" si="63"/>
        <v>83025</v>
      </c>
      <c r="K117" s="187">
        <f t="shared" si="63"/>
        <v>31240</v>
      </c>
      <c r="L117" s="187">
        <f t="shared" si="63"/>
        <v>25650</v>
      </c>
      <c r="M117" s="187">
        <f t="shared" si="63"/>
        <v>364560</v>
      </c>
      <c r="N117" s="187">
        <f t="shared" si="63"/>
        <v>32160</v>
      </c>
      <c r="O117" s="187">
        <f t="shared" si="63"/>
        <v>164430</v>
      </c>
      <c r="P117" s="187">
        <f t="shared" si="63"/>
        <v>1404150</v>
      </c>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180"/>
      <c r="AW117" s="180"/>
      <c r="AX117" s="180"/>
      <c r="AY117" s="156"/>
      <c r="AZ117" s="156"/>
      <c r="BA117" s="156"/>
      <c r="BB117" s="156"/>
      <c r="BC117" s="156"/>
      <c r="BD117" s="156"/>
      <c r="BE117" s="156"/>
      <c r="BF117" s="156"/>
      <c r="BG117" s="156"/>
      <c r="BH117" s="156"/>
      <c r="BI117" s="77"/>
      <c r="BJ117" s="77"/>
      <c r="BK117" s="77"/>
      <c r="BL117" s="77"/>
      <c r="BM117" s="77"/>
      <c r="BN117" s="77"/>
      <c r="BO117" s="77"/>
      <c r="BP117" s="77"/>
      <c r="BQ117" s="77"/>
      <c r="BR117" s="77"/>
      <c r="BS117" s="77"/>
      <c r="BT117" s="77"/>
      <c r="BU117" s="77"/>
      <c r="BV117" s="77"/>
      <c r="BW117" s="77"/>
      <c r="BX117" s="77"/>
      <c r="BY117" s="77"/>
      <c r="BZ117" s="77"/>
      <c r="CA117" s="77"/>
      <c r="CB117" s="77"/>
      <c r="CC117" s="77"/>
      <c r="CD117" s="77"/>
      <c r="CE117" s="77"/>
      <c r="CF117" s="77"/>
      <c r="CG117" s="77"/>
      <c r="CH117" s="77"/>
      <c r="CI117" s="77"/>
      <c r="CJ117" s="77"/>
      <c r="CK117" s="77"/>
      <c r="CL117" s="77"/>
      <c r="CM117" s="77"/>
      <c r="CN117" s="77"/>
      <c r="CO117" s="77"/>
      <c r="CP117" s="77"/>
      <c r="CQ117" s="77"/>
      <c r="CR117" s="77"/>
      <c r="CS117" s="77"/>
      <c r="CT117" s="77"/>
      <c r="CU117" s="77"/>
      <c r="CV117" s="77"/>
      <c r="CW117" s="77"/>
      <c r="CX117" s="77"/>
      <c r="CY117" s="77"/>
      <c r="CZ117" s="77"/>
      <c r="DA117" s="77"/>
      <c r="DB117" s="77"/>
      <c r="DC117" s="77"/>
      <c r="DD117" s="77"/>
      <c r="DE117" s="77"/>
      <c r="DF117" s="77"/>
      <c r="DG117" s="77"/>
      <c r="DH117" s="77"/>
      <c r="DI117" s="77"/>
      <c r="DJ117" s="77"/>
      <c r="DK117" s="77"/>
      <c r="DL117" s="77"/>
      <c r="DM117" s="77"/>
      <c r="DN117" s="77"/>
      <c r="DO117" s="77"/>
      <c r="DP117" s="77"/>
      <c r="DQ117" s="77"/>
      <c r="DR117" s="77"/>
      <c r="DS117" s="77"/>
      <c r="DT117" s="77"/>
      <c r="DU117" s="77"/>
      <c r="DV117" s="77"/>
      <c r="DW117" s="77"/>
      <c r="DX117" s="77"/>
      <c r="DY117" s="77"/>
      <c r="DZ117" s="77"/>
      <c r="EA117" s="77"/>
      <c r="EB117" s="77"/>
      <c r="EC117" s="77"/>
      <c r="ED117" s="77"/>
      <c r="EE117" s="77"/>
      <c r="EF117" s="77"/>
      <c r="EG117" s="77"/>
      <c r="EH117" s="77"/>
      <c r="EI117" s="77"/>
      <c r="EJ117" s="77"/>
    </row>
    <row r="118" spans="1:140" ht="31.9" customHeight="1" x14ac:dyDescent="0.2">
      <c r="A118" s="155"/>
      <c r="B118" s="26">
        <v>62</v>
      </c>
      <c r="C118" s="111" t="s">
        <v>230</v>
      </c>
      <c r="D118" s="187">
        <f t="shared" ref="D118:G118" si="64">D109-D100</f>
        <v>813618</v>
      </c>
      <c r="E118" s="187">
        <f t="shared" si="64"/>
        <v>205849.80000000005</v>
      </c>
      <c r="F118" s="187">
        <f t="shared" si="64"/>
        <v>66279.600000000035</v>
      </c>
      <c r="G118" s="187">
        <f t="shared" si="64"/>
        <v>212946.30000000005</v>
      </c>
      <c r="H118" s="187">
        <f t="shared" ref="H118:P118" si="65">H109-H100</f>
        <v>9069.8400000000038</v>
      </c>
      <c r="I118" s="187">
        <f t="shared" si="65"/>
        <v>17286.960000000014</v>
      </c>
      <c r="J118" s="187">
        <f t="shared" si="65"/>
        <v>9464.8500000000022</v>
      </c>
      <c r="K118" s="187">
        <f t="shared" si="65"/>
        <v>3561.3600000000006</v>
      </c>
      <c r="L118" s="187">
        <f t="shared" si="65"/>
        <v>2924.1000000000022</v>
      </c>
      <c r="M118" s="187">
        <f t="shared" si="65"/>
        <v>41559.840000000011</v>
      </c>
      <c r="N118" s="187">
        <f t="shared" si="65"/>
        <v>3666.2400000000016</v>
      </c>
      <c r="O118" s="187">
        <f t="shared" si="65"/>
        <v>18745.019999999997</v>
      </c>
      <c r="P118" s="187">
        <f t="shared" si="65"/>
        <v>160073.10000000003</v>
      </c>
      <c r="Q118" s="155"/>
      <c r="R118" s="155"/>
      <c r="S118" s="155"/>
      <c r="T118" s="155"/>
      <c r="U118" s="155"/>
      <c r="V118" s="155"/>
      <c r="W118" s="155"/>
      <c r="X118" s="155"/>
      <c r="Y118" s="155"/>
      <c r="Z118" s="155"/>
      <c r="AA118" s="155"/>
      <c r="AB118" s="155"/>
      <c r="AC118" s="155"/>
      <c r="AD118" s="155"/>
      <c r="AE118" s="155"/>
      <c r="AF118" s="155"/>
      <c r="AG118" s="155"/>
      <c r="AH118" s="155"/>
      <c r="AI118" s="155"/>
      <c r="AJ118" s="155"/>
      <c r="AK118" s="155"/>
      <c r="AL118" s="155"/>
      <c r="AM118" s="155"/>
      <c r="AN118" s="155"/>
      <c r="AO118" s="155"/>
      <c r="AP118" s="155"/>
      <c r="AQ118" s="155"/>
      <c r="AR118" s="155"/>
      <c r="AS118" s="155"/>
      <c r="AT118" s="155"/>
      <c r="AU118" s="155"/>
      <c r="AV118" s="180"/>
      <c r="AW118" s="180"/>
      <c r="AX118" s="180"/>
      <c r="AY118" s="156"/>
      <c r="AZ118" s="156"/>
      <c r="BA118" s="156"/>
      <c r="BB118" s="156"/>
      <c r="BC118" s="156"/>
      <c r="BD118" s="156"/>
      <c r="BE118" s="156"/>
      <c r="BF118" s="156"/>
      <c r="BG118" s="156"/>
      <c r="BH118" s="156"/>
      <c r="BI118" s="77"/>
      <c r="BJ118" s="77"/>
      <c r="BK118" s="77"/>
      <c r="BL118" s="77"/>
      <c r="BM118" s="77"/>
      <c r="BN118" s="77"/>
      <c r="BO118" s="77"/>
      <c r="BP118" s="77"/>
      <c r="BQ118" s="77"/>
      <c r="BR118" s="77"/>
      <c r="BS118" s="77"/>
      <c r="BT118" s="77"/>
      <c r="BU118" s="77"/>
      <c r="BV118" s="77"/>
      <c r="BW118" s="77"/>
      <c r="BX118" s="77"/>
      <c r="BY118" s="77"/>
      <c r="BZ118" s="77"/>
      <c r="CA118" s="77"/>
      <c r="CB118" s="77"/>
      <c r="CC118" s="77"/>
      <c r="CD118" s="77"/>
      <c r="CE118" s="77"/>
      <c r="CF118" s="77"/>
      <c r="CG118" s="77"/>
      <c r="CH118" s="77"/>
      <c r="CI118" s="77"/>
      <c r="CJ118" s="77"/>
      <c r="CK118" s="77"/>
      <c r="CL118" s="77"/>
      <c r="CM118" s="77"/>
      <c r="CN118" s="77"/>
      <c r="CO118" s="77"/>
      <c r="CP118" s="77"/>
      <c r="CQ118" s="77"/>
      <c r="CR118" s="77"/>
      <c r="CS118" s="77"/>
      <c r="CT118" s="77"/>
      <c r="CU118" s="77"/>
      <c r="CV118" s="77"/>
      <c r="CW118" s="77"/>
      <c r="CX118" s="77"/>
      <c r="CY118" s="77"/>
      <c r="CZ118" s="77"/>
      <c r="DA118" s="77"/>
      <c r="DB118" s="77"/>
      <c r="DC118" s="77"/>
      <c r="DD118" s="77"/>
      <c r="DE118" s="77"/>
      <c r="DF118" s="77"/>
      <c r="DG118" s="77"/>
      <c r="DH118" s="77"/>
      <c r="DI118" s="77"/>
      <c r="DJ118" s="77"/>
      <c r="DK118" s="77"/>
      <c r="DL118" s="77"/>
      <c r="DM118" s="77"/>
      <c r="DN118" s="77"/>
      <c r="DO118" s="77"/>
      <c r="DP118" s="77"/>
      <c r="DQ118" s="77"/>
      <c r="DR118" s="77"/>
      <c r="DS118" s="77"/>
      <c r="DT118" s="77"/>
      <c r="DU118" s="77"/>
      <c r="DV118" s="77"/>
      <c r="DW118" s="77"/>
      <c r="DX118" s="77"/>
      <c r="DY118" s="77"/>
      <c r="DZ118" s="77"/>
      <c r="EA118" s="77"/>
      <c r="EB118" s="77"/>
      <c r="EC118" s="77"/>
      <c r="ED118" s="77"/>
      <c r="EE118" s="77"/>
      <c r="EF118" s="77"/>
      <c r="EG118" s="77"/>
      <c r="EH118" s="77"/>
      <c r="EI118" s="77"/>
      <c r="EJ118" s="77"/>
    </row>
    <row r="119" spans="1:140" ht="31.9" customHeight="1" x14ac:dyDescent="0.2">
      <c r="A119" s="155"/>
      <c r="B119" s="26">
        <v>63</v>
      </c>
      <c r="C119" s="23" t="s">
        <v>229</v>
      </c>
      <c r="D119" s="187">
        <f t="shared" ref="D119:G119" si="66">D110-D101</f>
        <v>1427400</v>
      </c>
      <c r="E119" s="187">
        <f t="shared" si="66"/>
        <v>361140</v>
      </c>
      <c r="F119" s="187">
        <f t="shared" si="66"/>
        <v>116280</v>
      </c>
      <c r="G119" s="187">
        <f t="shared" si="66"/>
        <v>373590</v>
      </c>
      <c r="H119" s="187">
        <f t="shared" ref="H119:P119" si="67">H110-H101</f>
        <v>15912</v>
      </c>
      <c r="I119" s="187">
        <f t="shared" si="67"/>
        <v>30328</v>
      </c>
      <c r="J119" s="187">
        <f t="shared" si="67"/>
        <v>16605</v>
      </c>
      <c r="K119" s="187">
        <f t="shared" si="67"/>
        <v>6248</v>
      </c>
      <c r="L119" s="187">
        <f t="shared" si="67"/>
        <v>5130</v>
      </c>
      <c r="M119" s="187">
        <f t="shared" si="67"/>
        <v>72912</v>
      </c>
      <c r="N119" s="187">
        <f t="shared" si="67"/>
        <v>6432</v>
      </c>
      <c r="O119" s="187">
        <f t="shared" si="67"/>
        <v>32886</v>
      </c>
      <c r="P119" s="187">
        <f t="shared" si="67"/>
        <v>280830</v>
      </c>
      <c r="Q119" s="155"/>
      <c r="R119" s="155"/>
      <c r="S119" s="155"/>
      <c r="T119" s="155"/>
      <c r="U119" s="155"/>
      <c r="V119" s="155"/>
      <c r="W119" s="155"/>
      <c r="X119" s="155"/>
      <c r="Y119" s="155"/>
      <c r="Z119" s="155"/>
      <c r="AA119" s="155"/>
      <c r="AB119" s="155"/>
      <c r="AC119" s="155"/>
      <c r="AD119" s="155"/>
      <c r="AE119" s="155"/>
      <c r="AF119" s="155"/>
      <c r="AG119" s="155"/>
      <c r="AH119" s="155"/>
      <c r="AI119" s="155"/>
      <c r="AJ119" s="155"/>
      <c r="AK119" s="155"/>
      <c r="AL119" s="155"/>
      <c r="AM119" s="155"/>
      <c r="AN119" s="155"/>
      <c r="AO119" s="155"/>
      <c r="AP119" s="155"/>
      <c r="AQ119" s="155"/>
      <c r="AR119" s="155"/>
      <c r="AS119" s="155"/>
      <c r="AT119" s="155"/>
      <c r="AU119" s="155"/>
      <c r="AV119" s="180"/>
      <c r="AW119" s="180"/>
      <c r="AX119" s="180"/>
      <c r="AY119" s="156"/>
      <c r="AZ119" s="156"/>
      <c r="BA119" s="156"/>
      <c r="BB119" s="156"/>
      <c r="BC119" s="156"/>
      <c r="BD119" s="156"/>
      <c r="BE119" s="156"/>
      <c r="BF119" s="156"/>
      <c r="BG119" s="156"/>
      <c r="BH119" s="156"/>
      <c r="BI119" s="77"/>
      <c r="BJ119" s="77"/>
      <c r="BK119" s="77"/>
      <c r="BL119" s="77"/>
      <c r="BM119" s="77"/>
      <c r="BN119" s="77"/>
      <c r="BO119" s="77"/>
      <c r="BP119" s="77"/>
      <c r="BQ119" s="77"/>
      <c r="BR119" s="77"/>
      <c r="BS119" s="77"/>
      <c r="BT119" s="77"/>
      <c r="BU119" s="77"/>
      <c r="BV119" s="77"/>
      <c r="BW119" s="77"/>
      <c r="BX119" s="77"/>
      <c r="BY119" s="77"/>
      <c r="BZ119" s="77"/>
      <c r="CA119" s="77"/>
      <c r="CB119" s="77"/>
      <c r="CC119" s="77"/>
      <c r="CD119" s="77"/>
      <c r="CE119" s="77"/>
      <c r="CF119" s="77"/>
      <c r="CG119" s="77"/>
      <c r="CH119" s="77"/>
      <c r="CI119" s="77"/>
      <c r="CJ119" s="77"/>
      <c r="CK119" s="77"/>
      <c r="CL119" s="77"/>
      <c r="CM119" s="77"/>
      <c r="CN119" s="77"/>
      <c r="CO119" s="77"/>
      <c r="CP119" s="77"/>
      <c r="CQ119" s="77"/>
      <c r="CR119" s="77"/>
      <c r="CS119" s="77"/>
      <c r="CT119" s="77"/>
      <c r="CU119" s="77"/>
      <c r="CV119" s="77"/>
      <c r="CW119" s="77"/>
      <c r="CX119" s="77"/>
      <c r="CY119" s="77"/>
      <c r="CZ119" s="77"/>
      <c r="DA119" s="77"/>
      <c r="DB119" s="77"/>
      <c r="DC119" s="77"/>
      <c r="DD119" s="77"/>
      <c r="DE119" s="77"/>
      <c r="DF119" s="77"/>
      <c r="DG119" s="77"/>
      <c r="DH119" s="77"/>
      <c r="DI119" s="77"/>
      <c r="DJ119" s="77"/>
      <c r="DK119" s="77"/>
      <c r="DL119" s="77"/>
      <c r="DM119" s="77"/>
      <c r="DN119" s="77"/>
      <c r="DO119" s="77"/>
      <c r="DP119" s="77"/>
      <c r="DQ119" s="77"/>
      <c r="DR119" s="77"/>
      <c r="DS119" s="77"/>
      <c r="DT119" s="77"/>
      <c r="DU119" s="77"/>
      <c r="DV119" s="77"/>
      <c r="DW119" s="77"/>
      <c r="DX119" s="77"/>
      <c r="DY119" s="77"/>
      <c r="DZ119" s="77"/>
      <c r="EA119" s="77"/>
      <c r="EB119" s="77"/>
      <c r="EC119" s="77"/>
      <c r="ED119" s="77"/>
      <c r="EE119" s="77"/>
      <c r="EF119" s="77"/>
      <c r="EG119" s="77"/>
      <c r="EH119" s="77"/>
      <c r="EI119" s="77"/>
      <c r="EJ119" s="77"/>
    </row>
    <row r="120" spans="1:140" ht="31.9" customHeight="1" x14ac:dyDescent="0.2">
      <c r="A120" s="155"/>
      <c r="B120" s="26">
        <v>64</v>
      </c>
      <c r="C120" s="111" t="s">
        <v>228</v>
      </c>
      <c r="D120" s="187">
        <f t="shared" ref="D120:G120" si="68">D111-D102</f>
        <v>1712880</v>
      </c>
      <c r="E120" s="187">
        <f t="shared" si="68"/>
        <v>433368</v>
      </c>
      <c r="F120" s="187">
        <f t="shared" si="68"/>
        <v>139536</v>
      </c>
      <c r="G120" s="187">
        <f t="shared" si="68"/>
        <v>448308</v>
      </c>
      <c r="H120" s="187">
        <f t="shared" ref="H120:P120" si="69">H111-H102</f>
        <v>19094.400000000009</v>
      </c>
      <c r="I120" s="187">
        <f t="shared" si="69"/>
        <v>36393.599999999991</v>
      </c>
      <c r="J120" s="187">
        <f t="shared" si="69"/>
        <v>19926</v>
      </c>
      <c r="K120" s="187">
        <f t="shared" si="69"/>
        <v>7497.6000000000022</v>
      </c>
      <c r="L120" s="187">
        <f t="shared" si="69"/>
        <v>6156</v>
      </c>
      <c r="M120" s="187">
        <f t="shared" si="69"/>
        <v>87494.400000000023</v>
      </c>
      <c r="N120" s="187">
        <f t="shared" si="69"/>
        <v>7718.4000000000015</v>
      </c>
      <c r="O120" s="187">
        <f t="shared" si="69"/>
        <v>39463.200000000026</v>
      </c>
      <c r="P120" s="187">
        <f t="shared" si="69"/>
        <v>336996</v>
      </c>
      <c r="Q120" s="155"/>
      <c r="R120" s="155"/>
      <c r="S120" s="155"/>
      <c r="T120" s="155"/>
      <c r="U120" s="155"/>
      <c r="V120" s="155"/>
      <c r="W120" s="155"/>
      <c r="X120" s="155"/>
      <c r="Y120" s="155"/>
      <c r="Z120" s="155"/>
      <c r="AA120" s="155"/>
      <c r="AB120" s="155"/>
      <c r="AC120" s="155"/>
      <c r="AD120" s="155"/>
      <c r="AE120" s="155"/>
      <c r="AF120" s="155"/>
      <c r="AG120" s="155"/>
      <c r="AH120" s="155"/>
      <c r="AI120" s="155"/>
      <c r="AJ120" s="155"/>
      <c r="AK120" s="155"/>
      <c r="AL120" s="155"/>
      <c r="AM120" s="155"/>
      <c r="AN120" s="155"/>
      <c r="AO120" s="155"/>
      <c r="AP120" s="155"/>
      <c r="AQ120" s="155"/>
      <c r="AR120" s="155"/>
      <c r="AS120" s="155"/>
      <c r="AT120" s="155"/>
      <c r="AU120" s="155"/>
      <c r="AV120" s="180"/>
      <c r="AW120" s="180"/>
      <c r="AX120" s="180"/>
      <c r="AY120" s="156"/>
      <c r="AZ120" s="156"/>
      <c r="BA120" s="156"/>
      <c r="BB120" s="156"/>
      <c r="BC120" s="156"/>
      <c r="BD120" s="156"/>
      <c r="BE120" s="156"/>
      <c r="BF120" s="156"/>
      <c r="BG120" s="156"/>
      <c r="BH120" s="156"/>
      <c r="BI120" s="77"/>
      <c r="BJ120" s="77"/>
      <c r="BK120" s="77"/>
      <c r="BL120" s="77"/>
      <c r="BM120" s="77"/>
      <c r="BN120" s="77"/>
      <c r="BO120" s="77"/>
      <c r="BP120" s="77"/>
      <c r="BQ120" s="77"/>
      <c r="BR120" s="77"/>
      <c r="BS120" s="77"/>
      <c r="BT120" s="77"/>
      <c r="BU120" s="77"/>
      <c r="BV120" s="77"/>
      <c r="BW120" s="77"/>
      <c r="BX120" s="77"/>
      <c r="BY120" s="77"/>
      <c r="BZ120" s="77"/>
      <c r="CA120" s="77"/>
      <c r="CB120" s="77"/>
      <c r="CC120" s="77"/>
      <c r="CD120" s="77"/>
      <c r="CE120" s="77"/>
      <c r="CF120" s="77"/>
      <c r="CG120" s="77"/>
      <c r="CH120" s="77"/>
      <c r="CI120" s="77"/>
      <c r="CJ120" s="77"/>
      <c r="CK120" s="77"/>
      <c r="CL120" s="77"/>
      <c r="CM120" s="77"/>
      <c r="CN120" s="77"/>
      <c r="CO120" s="77"/>
      <c r="CP120" s="77"/>
      <c r="CQ120" s="77"/>
      <c r="CR120" s="77"/>
      <c r="CS120" s="77"/>
      <c r="CT120" s="77"/>
      <c r="CU120" s="77"/>
      <c r="CV120" s="77"/>
      <c r="CW120" s="77"/>
      <c r="CX120" s="77"/>
      <c r="CY120" s="77"/>
      <c r="CZ120" s="77"/>
      <c r="DA120" s="77"/>
      <c r="DB120" s="77"/>
      <c r="DC120" s="77"/>
      <c r="DD120" s="77"/>
      <c r="DE120" s="77"/>
      <c r="DF120" s="77"/>
      <c r="DG120" s="77"/>
      <c r="DH120" s="77"/>
      <c r="DI120" s="77"/>
      <c r="DJ120" s="77"/>
      <c r="DK120" s="77"/>
      <c r="DL120" s="77"/>
      <c r="DM120" s="77"/>
      <c r="DN120" s="77"/>
      <c r="DO120" s="77"/>
      <c r="DP120" s="77"/>
      <c r="DQ120" s="77"/>
      <c r="DR120" s="77"/>
      <c r="DS120" s="77"/>
      <c r="DT120" s="77"/>
      <c r="DU120" s="77"/>
      <c r="DV120" s="77"/>
      <c r="DW120" s="77"/>
      <c r="DX120" s="77"/>
      <c r="DY120" s="77"/>
      <c r="DZ120" s="77"/>
      <c r="EA120" s="77"/>
      <c r="EB120" s="77"/>
      <c r="EC120" s="77"/>
      <c r="ED120" s="77"/>
      <c r="EE120" s="77"/>
      <c r="EF120" s="77"/>
      <c r="EG120" s="77"/>
      <c r="EH120" s="77"/>
      <c r="EI120" s="77"/>
      <c r="EJ120" s="77"/>
    </row>
    <row r="121" spans="1:140" ht="31.9" customHeight="1" x14ac:dyDescent="0.2">
      <c r="A121" s="155"/>
      <c r="B121" s="26">
        <v>65</v>
      </c>
      <c r="C121" s="111" t="s">
        <v>227</v>
      </c>
      <c r="D121" s="187">
        <f t="shared" ref="D121:G121" si="70">SUM(D116:D120)</f>
        <v>11447748</v>
      </c>
      <c r="E121" s="187">
        <f t="shared" si="70"/>
        <v>2896342.8</v>
      </c>
      <c r="F121" s="187">
        <f t="shared" si="70"/>
        <v>932565.60000000009</v>
      </c>
      <c r="G121" s="187">
        <f t="shared" si="70"/>
        <v>2996191.8</v>
      </c>
      <c r="H121" s="187">
        <f t="shared" ref="H121:P121" si="71">SUM(H116:H120)</f>
        <v>127614.24</v>
      </c>
      <c r="I121" s="187">
        <f t="shared" si="71"/>
        <v>243230.56</v>
      </c>
      <c r="J121" s="187">
        <f t="shared" si="71"/>
        <v>133172.1</v>
      </c>
      <c r="K121" s="187">
        <f t="shared" si="71"/>
        <v>50108.960000000006</v>
      </c>
      <c r="L121" s="187">
        <f t="shared" si="71"/>
        <v>41142.600000000006</v>
      </c>
      <c r="M121" s="187">
        <f t="shared" si="71"/>
        <v>584754.24</v>
      </c>
      <c r="N121" s="187">
        <f t="shared" si="71"/>
        <v>51584.640000000007</v>
      </c>
      <c r="O121" s="187">
        <f t="shared" si="71"/>
        <v>263745.72000000003</v>
      </c>
      <c r="P121" s="187">
        <f t="shared" si="71"/>
        <v>2252256.6</v>
      </c>
      <c r="Q121" s="155"/>
      <c r="R121" s="155"/>
      <c r="S121" s="155"/>
      <c r="T121" s="155"/>
      <c r="U121" s="155"/>
      <c r="V121" s="155"/>
      <c r="W121" s="155"/>
      <c r="X121" s="155"/>
      <c r="Y121" s="155"/>
      <c r="Z121" s="155"/>
      <c r="AA121" s="155"/>
      <c r="AB121" s="155"/>
      <c r="AC121" s="155"/>
      <c r="AD121" s="155"/>
      <c r="AE121" s="155"/>
      <c r="AF121" s="155"/>
      <c r="AG121" s="155"/>
      <c r="AH121" s="155"/>
      <c r="AI121" s="155"/>
      <c r="AJ121" s="155"/>
      <c r="AK121" s="155"/>
      <c r="AL121" s="155"/>
      <c r="AM121" s="155"/>
      <c r="AN121" s="155"/>
      <c r="AO121" s="155"/>
      <c r="AP121" s="155"/>
      <c r="AQ121" s="155"/>
      <c r="AR121" s="155"/>
      <c r="AS121" s="155"/>
      <c r="AT121" s="155"/>
      <c r="AU121" s="155"/>
      <c r="AV121" s="181"/>
      <c r="AW121" s="181"/>
      <c r="AX121" s="181"/>
      <c r="AY121" s="156"/>
      <c r="AZ121" s="156"/>
      <c r="BA121" s="156"/>
      <c r="BB121" s="156"/>
      <c r="BC121" s="156"/>
      <c r="BD121" s="156"/>
      <c r="BE121" s="156"/>
      <c r="BF121" s="156"/>
      <c r="BG121" s="156"/>
      <c r="BH121" s="156"/>
      <c r="BI121" s="77"/>
      <c r="BJ121" s="77"/>
      <c r="BK121" s="77"/>
      <c r="BL121" s="77"/>
      <c r="BM121" s="77"/>
      <c r="BN121" s="77"/>
      <c r="BO121" s="77"/>
      <c r="BP121" s="77"/>
      <c r="BQ121" s="77"/>
      <c r="BR121" s="77"/>
      <c r="BS121" s="77"/>
      <c r="BT121" s="77"/>
      <c r="BU121" s="77"/>
      <c r="BV121" s="77"/>
      <c r="BW121" s="77"/>
      <c r="BX121" s="77"/>
      <c r="BY121" s="77"/>
      <c r="BZ121" s="77"/>
      <c r="CA121" s="77"/>
      <c r="CB121" s="77"/>
      <c r="CC121" s="77"/>
      <c r="CD121" s="77"/>
      <c r="CE121" s="77"/>
      <c r="CF121" s="77"/>
      <c r="CG121" s="77"/>
      <c r="CH121" s="77"/>
      <c r="CI121" s="77"/>
      <c r="CJ121" s="77"/>
      <c r="CK121" s="77"/>
      <c r="CL121" s="77"/>
      <c r="CM121" s="77"/>
      <c r="CN121" s="77"/>
      <c r="CO121" s="77"/>
      <c r="CP121" s="77"/>
      <c r="CQ121" s="77"/>
      <c r="CR121" s="77"/>
      <c r="CS121" s="77"/>
      <c r="CT121" s="77"/>
      <c r="CU121" s="77"/>
      <c r="CV121" s="77"/>
      <c r="CW121" s="77"/>
      <c r="CX121" s="77"/>
      <c r="CY121" s="77"/>
      <c r="CZ121" s="77"/>
      <c r="DA121" s="77"/>
      <c r="DB121" s="77"/>
      <c r="DC121" s="77"/>
      <c r="DD121" s="77"/>
      <c r="DE121" s="77"/>
      <c r="DF121" s="77"/>
      <c r="DG121" s="77"/>
      <c r="DH121" s="77"/>
      <c r="DI121" s="77"/>
      <c r="DJ121" s="77"/>
      <c r="DK121" s="77"/>
      <c r="DL121" s="77"/>
      <c r="DM121" s="77"/>
      <c r="DN121" s="77"/>
      <c r="DO121" s="77"/>
      <c r="DP121" s="77"/>
      <c r="DQ121" s="77"/>
      <c r="DR121" s="77"/>
      <c r="DS121" s="77"/>
      <c r="DT121" s="77"/>
      <c r="DU121" s="77"/>
      <c r="DV121" s="77"/>
      <c r="DW121" s="77"/>
      <c r="DX121" s="77"/>
      <c r="DY121" s="77"/>
      <c r="DZ121" s="77"/>
      <c r="EA121" s="77"/>
      <c r="EB121" s="77"/>
      <c r="EC121" s="77"/>
      <c r="ED121" s="77"/>
      <c r="EE121" s="77"/>
      <c r="EF121" s="77"/>
      <c r="EG121" s="77"/>
      <c r="EH121" s="77"/>
      <c r="EI121" s="77"/>
      <c r="EJ121" s="77"/>
    </row>
    <row r="122" spans="1:140" ht="31.9" customHeight="1" x14ac:dyDescent="0.2">
      <c r="A122" s="155"/>
      <c r="B122" s="74"/>
      <c r="C122" s="209"/>
      <c r="D122" s="208"/>
      <c r="E122" s="208"/>
      <c r="F122" s="208"/>
      <c r="G122" s="208"/>
      <c r="H122" s="208"/>
      <c r="I122" s="208"/>
      <c r="J122" s="208"/>
      <c r="K122" s="208"/>
      <c r="L122" s="208"/>
      <c r="M122" s="208"/>
      <c r="N122" s="208"/>
      <c r="O122" s="155"/>
      <c r="P122" s="155"/>
      <c r="Q122" s="155"/>
      <c r="R122" s="155"/>
      <c r="S122" s="155"/>
      <c r="T122" s="155"/>
      <c r="U122" s="155"/>
      <c r="V122" s="155"/>
      <c r="W122" s="155"/>
      <c r="X122" s="155"/>
      <c r="Y122" s="155"/>
      <c r="Z122" s="155"/>
      <c r="AA122" s="155"/>
      <c r="AB122" s="155"/>
      <c r="AC122" s="155"/>
      <c r="AD122" s="155"/>
      <c r="AE122" s="155"/>
      <c r="AF122" s="155"/>
      <c r="AG122" s="155"/>
      <c r="AH122" s="155"/>
      <c r="AI122" s="155"/>
      <c r="AJ122" s="155"/>
      <c r="AK122" s="155"/>
      <c r="AL122" s="155"/>
      <c r="AM122" s="155"/>
      <c r="AN122" s="155"/>
      <c r="AO122" s="155"/>
      <c r="AP122" s="155"/>
      <c r="AQ122" s="155"/>
      <c r="AR122" s="155"/>
      <c r="AS122" s="155"/>
      <c r="AT122" s="155"/>
      <c r="AU122" s="155"/>
      <c r="AV122" s="181"/>
      <c r="AW122" s="181"/>
      <c r="AX122" s="181"/>
      <c r="AY122" s="156"/>
      <c r="AZ122" s="156"/>
      <c r="BA122" s="156"/>
      <c r="BB122" s="156"/>
      <c r="BC122" s="156"/>
      <c r="BD122" s="156"/>
      <c r="BE122" s="156"/>
      <c r="BF122" s="156"/>
      <c r="BG122" s="156"/>
      <c r="BH122" s="156"/>
      <c r="BI122" s="77"/>
      <c r="BJ122" s="77"/>
      <c r="BK122" s="77"/>
      <c r="BL122" s="77"/>
      <c r="BM122" s="77"/>
      <c r="BN122" s="77"/>
      <c r="BO122" s="77"/>
      <c r="BP122" s="77"/>
      <c r="BQ122" s="77"/>
      <c r="BR122" s="77"/>
      <c r="BS122" s="77"/>
      <c r="BT122" s="77"/>
      <c r="BU122" s="77"/>
      <c r="BV122" s="77"/>
      <c r="BW122" s="77"/>
      <c r="BX122" s="77"/>
      <c r="BY122" s="77"/>
      <c r="BZ122" s="77"/>
      <c r="CA122" s="77"/>
      <c r="CB122" s="77"/>
      <c r="CC122" s="77"/>
      <c r="CD122" s="77"/>
      <c r="CE122" s="77"/>
      <c r="CF122" s="77"/>
      <c r="CG122" s="77"/>
      <c r="CH122" s="77"/>
      <c r="CI122" s="77"/>
      <c r="CJ122" s="77"/>
      <c r="CK122" s="77"/>
      <c r="CL122" s="77"/>
      <c r="CM122" s="77"/>
      <c r="CN122" s="77"/>
      <c r="CO122" s="77"/>
      <c r="CP122" s="77"/>
      <c r="CQ122" s="77"/>
      <c r="CR122" s="77"/>
      <c r="CS122" s="77"/>
      <c r="CT122" s="77"/>
      <c r="CU122" s="77"/>
      <c r="CV122" s="77"/>
      <c r="CW122" s="77"/>
      <c r="CX122" s="77"/>
      <c r="CY122" s="77"/>
      <c r="CZ122" s="77"/>
      <c r="DA122" s="77"/>
      <c r="DB122" s="77"/>
      <c r="DC122" s="77"/>
      <c r="DD122" s="77"/>
      <c r="DE122" s="77"/>
      <c r="DF122" s="77"/>
      <c r="DG122" s="77"/>
      <c r="DH122" s="77"/>
      <c r="DI122" s="77"/>
      <c r="DJ122" s="77"/>
      <c r="DK122" s="77"/>
      <c r="DL122" s="77"/>
      <c r="DM122" s="77"/>
      <c r="DN122" s="77"/>
      <c r="DO122" s="77"/>
      <c r="DP122" s="77"/>
      <c r="DQ122" s="77"/>
      <c r="DR122" s="77"/>
      <c r="DS122" s="77"/>
      <c r="DT122" s="77"/>
      <c r="DU122" s="77"/>
      <c r="DV122" s="77"/>
      <c r="DW122" s="77"/>
      <c r="DX122" s="77"/>
      <c r="DY122" s="77"/>
      <c r="DZ122" s="77"/>
      <c r="EA122" s="77"/>
      <c r="EB122" s="77"/>
      <c r="EC122" s="77"/>
      <c r="ED122" s="77"/>
      <c r="EE122" s="77"/>
      <c r="EF122" s="77"/>
      <c r="EG122" s="77"/>
      <c r="EH122" s="77"/>
      <c r="EI122" s="77"/>
      <c r="EJ122" s="77"/>
    </row>
    <row r="123" spans="1:140" ht="42" customHeight="1" x14ac:dyDescent="0.2">
      <c r="A123" s="9"/>
      <c r="B123" s="15" t="s">
        <v>175</v>
      </c>
      <c r="C123" s="9"/>
      <c r="D123" s="166"/>
      <c r="E123" s="166"/>
      <c r="F123" s="166"/>
      <c r="G123" s="166"/>
      <c r="H123" s="166"/>
      <c r="I123" s="166"/>
      <c r="J123" s="166"/>
      <c r="K123" s="166"/>
      <c r="L123" s="165"/>
      <c r="M123" s="165"/>
      <c r="N123" s="165"/>
      <c r="O123" s="165"/>
      <c r="P123" s="165"/>
      <c r="Q123" s="165"/>
      <c r="R123" s="165"/>
      <c r="S123" s="165"/>
      <c r="T123" s="165"/>
      <c r="U123" s="165"/>
      <c r="V123" s="165"/>
      <c r="W123" s="165"/>
      <c r="X123" s="165"/>
      <c r="Y123" s="165"/>
      <c r="Z123" s="165"/>
      <c r="AA123" s="165"/>
      <c r="AB123" s="165"/>
      <c r="AC123" s="165"/>
      <c r="AD123" s="165"/>
      <c r="AE123" s="165"/>
      <c r="AF123" s="165"/>
      <c r="AG123" s="165"/>
      <c r="AH123" s="165"/>
      <c r="AI123" s="165"/>
      <c r="AJ123" s="164"/>
      <c r="AK123" s="164"/>
      <c r="AL123" s="164"/>
      <c r="AM123" s="164"/>
      <c r="AN123" s="164"/>
      <c r="AO123" s="164"/>
      <c r="AP123" s="164"/>
      <c r="AQ123" s="164"/>
      <c r="AR123" s="164"/>
      <c r="AS123" s="164"/>
      <c r="AT123" s="164"/>
      <c r="AU123" s="164"/>
      <c r="AV123" s="164"/>
      <c r="AW123" s="164"/>
      <c r="AX123" s="164"/>
    </row>
    <row r="124" spans="1:140" ht="25.9" customHeight="1" x14ac:dyDescent="0.2"/>
    <row r="125" spans="1:140" ht="25.9" customHeight="1" x14ac:dyDescent="0.2">
      <c r="B125" s="204" t="s">
        <v>226</v>
      </c>
    </row>
    <row r="126" spans="1:140" ht="25.9" customHeight="1" x14ac:dyDescent="0.2">
      <c r="B126" s="204"/>
    </row>
    <row r="127" spans="1:140" ht="25.9" customHeight="1" x14ac:dyDescent="0.2">
      <c r="B127" s="192" t="s">
        <v>225</v>
      </c>
    </row>
    <row r="128" spans="1:140" ht="25.9" customHeight="1" x14ac:dyDescent="0.2">
      <c r="B128" s="207"/>
      <c r="C128" s="202"/>
      <c r="D128" s="201" t="s">
        <v>217</v>
      </c>
      <c r="E128" s="201" t="s">
        <v>216</v>
      </c>
      <c r="F128" s="201" t="s">
        <v>50</v>
      </c>
    </row>
    <row r="129" spans="2:6" ht="25.9" customHeight="1" x14ac:dyDescent="0.2">
      <c r="B129" s="206"/>
      <c r="C129" s="197"/>
      <c r="D129" s="190"/>
      <c r="E129" s="190"/>
      <c r="F129" s="190"/>
    </row>
    <row r="130" spans="2:6" ht="25.9" customHeight="1" x14ac:dyDescent="0.2">
      <c r="B130" s="206">
        <v>66</v>
      </c>
      <c r="C130" s="199" t="s">
        <v>22</v>
      </c>
      <c r="D130" s="190">
        <f>E85</f>
        <v>5560978.1760000009</v>
      </c>
      <c r="E130" s="190"/>
      <c r="F130" s="190"/>
    </row>
    <row r="131" spans="2:6" ht="25.9" customHeight="1" x14ac:dyDescent="0.2">
      <c r="B131" s="206">
        <v>67</v>
      </c>
      <c r="C131" s="199"/>
      <c r="D131" s="190"/>
      <c r="E131" s="190">
        <f>E76</f>
        <v>4170733.6319999998</v>
      </c>
      <c r="F131" s="190">
        <f>E94</f>
        <v>1390244.5440000002</v>
      </c>
    </row>
    <row r="132" spans="2:6" ht="25.9" customHeight="1" x14ac:dyDescent="0.2">
      <c r="B132" s="206"/>
      <c r="C132" s="200"/>
      <c r="D132" s="190"/>
      <c r="E132" s="190"/>
      <c r="F132" s="190"/>
    </row>
    <row r="133" spans="2:6" ht="25.9" customHeight="1" x14ac:dyDescent="0.2">
      <c r="B133" s="206">
        <v>68</v>
      </c>
      <c r="C133" s="199" t="s">
        <v>331</v>
      </c>
      <c r="D133" s="190">
        <f>F85</f>
        <v>1641315.456</v>
      </c>
      <c r="E133" s="190"/>
      <c r="F133" s="190"/>
    </row>
    <row r="134" spans="2:6" ht="25.9" customHeight="1" x14ac:dyDescent="0.2">
      <c r="B134" s="206">
        <v>69</v>
      </c>
      <c r="C134" s="199"/>
      <c r="D134" s="190"/>
      <c r="E134" s="190">
        <f>F76</f>
        <v>1230986.5919999999</v>
      </c>
      <c r="F134" s="190">
        <f>F94</f>
        <v>410328.86400000006</v>
      </c>
    </row>
    <row r="135" spans="2:6" ht="25.9" customHeight="1" x14ac:dyDescent="0.2">
      <c r="B135" s="206"/>
      <c r="C135" s="199"/>
      <c r="D135" s="190"/>
      <c r="E135" s="190"/>
      <c r="F135" s="190"/>
    </row>
    <row r="136" spans="2:6" ht="25.9" customHeight="1" x14ac:dyDescent="0.2">
      <c r="B136" s="206">
        <v>70</v>
      </c>
      <c r="C136" s="199" t="s">
        <v>323</v>
      </c>
      <c r="D136" s="190">
        <f>G85</f>
        <v>5273297.568</v>
      </c>
      <c r="E136" s="190"/>
      <c r="F136" s="190"/>
    </row>
    <row r="137" spans="2:6" ht="25.9" customHeight="1" x14ac:dyDescent="0.2">
      <c r="B137" s="206">
        <v>71</v>
      </c>
      <c r="C137" s="199"/>
      <c r="D137" s="190"/>
      <c r="E137" s="190">
        <f>G76</f>
        <v>3954973.176</v>
      </c>
      <c r="F137" s="190">
        <f>G94</f>
        <v>1318324.3920000005</v>
      </c>
    </row>
    <row r="138" spans="2:6" ht="25.9" customHeight="1" x14ac:dyDescent="0.2">
      <c r="B138" s="206"/>
      <c r="C138" s="199"/>
      <c r="D138" s="190"/>
      <c r="E138" s="190"/>
      <c r="F138" s="190"/>
    </row>
    <row r="139" spans="2:6" ht="25.9" customHeight="1" x14ac:dyDescent="0.2">
      <c r="B139" s="122"/>
      <c r="C139" s="122"/>
      <c r="D139" s="122"/>
      <c r="E139" s="122"/>
      <c r="F139" s="122"/>
    </row>
    <row r="140" spans="2:6" ht="25.9" customHeight="1" x14ac:dyDescent="0.2">
      <c r="B140" s="122"/>
      <c r="C140" s="122"/>
      <c r="D140" s="122"/>
      <c r="E140" s="122"/>
      <c r="F140" s="122"/>
    </row>
    <row r="141" spans="2:6" ht="25.9" customHeight="1" x14ac:dyDescent="0.2">
      <c r="B141" s="122"/>
      <c r="C141" s="122"/>
      <c r="D141" s="122"/>
      <c r="E141" s="122"/>
      <c r="F141" s="122"/>
    </row>
    <row r="142" spans="2:6" ht="25.9" customHeight="1" x14ac:dyDescent="0.2">
      <c r="B142" s="264" t="s">
        <v>224</v>
      </c>
      <c r="C142" s="194"/>
      <c r="D142" s="194"/>
      <c r="E142" s="194"/>
      <c r="F142" s="194"/>
    </row>
    <row r="143" spans="2:6" ht="25.9" customHeight="1" x14ac:dyDescent="0.2">
      <c r="B143" s="26"/>
      <c r="C143" s="186"/>
      <c r="D143" s="191" t="s">
        <v>217</v>
      </c>
      <c r="E143" s="191" t="s">
        <v>216</v>
      </c>
      <c r="F143" s="191" t="s">
        <v>50</v>
      </c>
    </row>
    <row r="144" spans="2:6" ht="25.9" customHeight="1" x14ac:dyDescent="0.2">
      <c r="B144" s="23"/>
      <c r="C144" s="186"/>
      <c r="D144" s="190"/>
      <c r="E144" s="190"/>
      <c r="F144" s="190"/>
    </row>
    <row r="145" spans="1:140" ht="25.9" customHeight="1" x14ac:dyDescent="0.2">
      <c r="B145" s="26">
        <v>72</v>
      </c>
      <c r="C145" s="188" t="s">
        <v>190</v>
      </c>
      <c r="D145" s="193">
        <f>H85</f>
        <v>219496.49280000001</v>
      </c>
      <c r="E145" s="188"/>
      <c r="F145" s="188"/>
    </row>
    <row r="146" spans="1:140" ht="25.9" customHeight="1" x14ac:dyDescent="0.2">
      <c r="B146" s="26">
        <v>73</v>
      </c>
      <c r="C146" s="188"/>
      <c r="D146" s="188"/>
      <c r="E146" s="193">
        <f>H76</f>
        <v>164622.36959999998</v>
      </c>
      <c r="F146" s="193">
        <f>H94</f>
        <v>54874.123200000031</v>
      </c>
    </row>
    <row r="147" spans="1:140" ht="25.9" customHeight="1" x14ac:dyDescent="0.2">
      <c r="B147" s="26"/>
      <c r="C147" s="188"/>
      <c r="D147" s="188"/>
      <c r="E147" s="188"/>
      <c r="F147" s="188"/>
    </row>
    <row r="148" spans="1:140" ht="25.9" customHeight="1" x14ac:dyDescent="0.2">
      <c r="B148" s="26">
        <v>74</v>
      </c>
      <c r="C148" s="186" t="s">
        <v>221</v>
      </c>
      <c r="D148" s="193">
        <f>I85</f>
        <v>97292.224000000002</v>
      </c>
      <c r="E148" s="186"/>
      <c r="F148" s="186"/>
    </row>
    <row r="149" spans="1:140" ht="25.9" customHeight="1" x14ac:dyDescent="0.2">
      <c r="B149" s="26">
        <v>75</v>
      </c>
      <c r="C149" s="186"/>
      <c r="D149" s="186"/>
      <c r="E149" s="193">
        <f>I76</f>
        <v>72969.167999999991</v>
      </c>
      <c r="F149" s="193">
        <f>I94</f>
        <v>24323.056000000004</v>
      </c>
    </row>
    <row r="150" spans="1:140" ht="25.9" customHeight="1" x14ac:dyDescent="0.2">
      <c r="B150" s="26"/>
      <c r="C150" s="186"/>
      <c r="D150" s="186"/>
      <c r="E150" s="186"/>
      <c r="F150" s="186"/>
    </row>
    <row r="151" spans="1:140" ht="25.9" customHeight="1" x14ac:dyDescent="0.2">
      <c r="B151" s="26">
        <v>76</v>
      </c>
      <c r="C151" s="186" t="s">
        <v>220</v>
      </c>
      <c r="D151" s="193">
        <f>J85</f>
        <v>303632.38800000004</v>
      </c>
      <c r="E151" s="186"/>
      <c r="F151" s="186"/>
    </row>
    <row r="152" spans="1:140" ht="25.9" customHeight="1" x14ac:dyDescent="0.2">
      <c r="B152" s="26">
        <v>77</v>
      </c>
      <c r="C152" s="186"/>
      <c r="D152" s="186"/>
      <c r="E152" s="193">
        <f>J76</f>
        <v>227724.291</v>
      </c>
      <c r="F152" s="193">
        <f>J94</f>
        <v>75908.097000000009</v>
      </c>
    </row>
    <row r="153" spans="1:140" ht="25.9" customHeight="1" x14ac:dyDescent="0.2">
      <c r="B153" s="26"/>
      <c r="C153" s="186"/>
      <c r="D153" s="186"/>
      <c r="E153" s="186"/>
      <c r="F153" s="186"/>
    </row>
    <row r="154" spans="1:140" ht="25.9" customHeight="1" x14ac:dyDescent="0.2">
      <c r="B154" s="26">
        <v>78</v>
      </c>
      <c r="C154" s="186" t="s">
        <v>219</v>
      </c>
      <c r="D154" s="193">
        <f>K85</f>
        <v>96209.203200000018</v>
      </c>
      <c r="E154" s="186"/>
      <c r="F154" s="186"/>
    </row>
    <row r="155" spans="1:140" ht="25.9" customHeight="1" x14ac:dyDescent="0.2">
      <c r="B155" s="26">
        <v>79</v>
      </c>
      <c r="C155" s="186"/>
      <c r="D155" s="186"/>
      <c r="E155" s="193">
        <f>K76</f>
        <v>72156.902399999992</v>
      </c>
      <c r="F155" s="193">
        <f>K94</f>
        <v>24052.300800000008</v>
      </c>
    </row>
    <row r="156" spans="1:140" ht="27" customHeight="1" x14ac:dyDescent="0.2">
      <c r="A156" s="155"/>
      <c r="B156" s="26"/>
      <c r="C156" s="186"/>
      <c r="D156" s="186"/>
      <c r="E156" s="186"/>
      <c r="F156" s="186"/>
      <c r="G156" s="155"/>
      <c r="H156" s="155"/>
      <c r="I156" s="155"/>
      <c r="J156" s="155"/>
      <c r="K156" s="155"/>
      <c r="Q156" s="155"/>
      <c r="R156" s="155"/>
      <c r="S156" s="155"/>
      <c r="T156" s="155"/>
      <c r="U156" s="155"/>
      <c r="V156" s="155"/>
      <c r="W156" s="155"/>
      <c r="X156" s="155"/>
      <c r="Y156" s="155"/>
      <c r="Z156" s="155"/>
      <c r="AA156" s="155"/>
      <c r="AB156" s="155"/>
      <c r="AC156" s="155"/>
      <c r="AD156" s="155"/>
      <c r="AE156" s="155"/>
      <c r="AF156" s="155"/>
      <c r="AG156" s="155"/>
      <c r="AH156" s="155"/>
      <c r="AI156" s="155"/>
      <c r="AJ156" s="155"/>
      <c r="AK156" s="155"/>
      <c r="AL156" s="155"/>
      <c r="AM156" s="155"/>
      <c r="AN156" s="155"/>
      <c r="AO156" s="155"/>
      <c r="AP156" s="155"/>
      <c r="AQ156" s="155"/>
      <c r="AR156" s="155"/>
      <c r="AS156" s="155"/>
      <c r="AT156" s="155"/>
      <c r="AU156" s="155"/>
      <c r="BA156" s="155"/>
      <c r="BB156" s="155"/>
      <c r="BC156" s="155"/>
      <c r="BD156" s="155"/>
      <c r="BE156" s="155"/>
      <c r="BF156" s="156"/>
      <c r="BG156" s="156"/>
      <c r="BH156" s="156"/>
      <c r="BI156" s="77"/>
      <c r="BJ156" s="77"/>
      <c r="BK156" s="77"/>
      <c r="BL156" s="77"/>
      <c r="BM156" s="77"/>
      <c r="BN156" s="77"/>
      <c r="BO156" s="77"/>
      <c r="BP156" s="77"/>
      <c r="BQ156" s="77"/>
      <c r="BR156" s="77"/>
      <c r="BS156" s="77"/>
      <c r="BT156" s="77"/>
      <c r="BU156" s="77"/>
      <c r="BV156" s="77"/>
      <c r="BW156" s="77"/>
      <c r="BX156" s="77"/>
      <c r="BY156" s="77"/>
      <c r="BZ156" s="77"/>
      <c r="CA156" s="77"/>
      <c r="CB156" s="77"/>
      <c r="CC156" s="77"/>
      <c r="CD156" s="77"/>
      <c r="CE156" s="77"/>
      <c r="CF156" s="77"/>
      <c r="CG156" s="77"/>
      <c r="CH156" s="77"/>
      <c r="CI156" s="77"/>
      <c r="CJ156" s="77"/>
      <c r="CK156" s="77"/>
      <c r="CL156" s="77"/>
      <c r="CM156" s="77"/>
      <c r="CN156" s="77"/>
      <c r="CO156" s="77"/>
      <c r="CP156" s="77"/>
      <c r="CQ156" s="77"/>
      <c r="CR156" s="77"/>
      <c r="CS156" s="77"/>
      <c r="CT156" s="77"/>
      <c r="CU156" s="77"/>
      <c r="CV156" s="77"/>
      <c r="CW156" s="77"/>
      <c r="CX156" s="77"/>
      <c r="CY156" s="77"/>
      <c r="CZ156" s="77"/>
      <c r="DA156" s="77"/>
      <c r="DB156" s="77"/>
      <c r="DC156" s="77"/>
      <c r="DD156" s="77"/>
      <c r="DE156" s="77"/>
      <c r="DF156" s="77"/>
      <c r="DG156" s="77"/>
      <c r="DH156" s="77"/>
      <c r="DI156" s="77"/>
      <c r="DJ156" s="77"/>
      <c r="DK156" s="77"/>
      <c r="DL156" s="77"/>
      <c r="DM156" s="77"/>
      <c r="DN156" s="77"/>
      <c r="DO156" s="77"/>
      <c r="DP156" s="77"/>
      <c r="DQ156" s="77"/>
      <c r="DR156" s="77"/>
      <c r="DS156" s="77"/>
      <c r="DT156" s="77"/>
      <c r="DU156" s="77"/>
      <c r="DV156" s="77"/>
      <c r="DW156" s="77"/>
      <c r="DX156" s="77"/>
      <c r="DY156" s="77"/>
      <c r="DZ156" s="77"/>
      <c r="EA156" s="77"/>
      <c r="EB156" s="77"/>
      <c r="EC156" s="77"/>
      <c r="ED156" s="77"/>
      <c r="EE156" s="77"/>
      <c r="EF156" s="77"/>
      <c r="EG156" s="77"/>
      <c r="EH156" s="77"/>
      <c r="EI156" s="77"/>
      <c r="EJ156" s="77"/>
    </row>
    <row r="157" spans="1:140" ht="27" customHeight="1" x14ac:dyDescent="0.2">
      <c r="A157" s="155"/>
      <c r="B157" s="26">
        <v>80</v>
      </c>
      <c r="C157" s="186" t="s">
        <v>218</v>
      </c>
      <c r="D157" s="193">
        <f>L85</f>
        <v>120136.39200000001</v>
      </c>
      <c r="E157" s="186"/>
      <c r="F157" s="186"/>
      <c r="G157" s="155"/>
      <c r="H157" s="155"/>
      <c r="I157" s="155"/>
      <c r="J157" s="155"/>
      <c r="K157" s="155"/>
      <c r="Q157" s="155"/>
      <c r="R157" s="155"/>
      <c r="S157" s="155"/>
      <c r="T157" s="155"/>
      <c r="U157" s="155"/>
      <c r="V157" s="155"/>
      <c r="W157" s="155"/>
      <c r="X157" s="155"/>
      <c r="Y157" s="155"/>
      <c r="Z157" s="155"/>
      <c r="AA157" s="155"/>
      <c r="AB157" s="155"/>
      <c r="AC157" s="155"/>
      <c r="AD157" s="155"/>
      <c r="AE157" s="155"/>
      <c r="AF157" s="155"/>
      <c r="AG157" s="155"/>
      <c r="AH157" s="155"/>
      <c r="AI157" s="155"/>
      <c r="AJ157" s="155"/>
      <c r="AK157" s="155"/>
      <c r="AL157" s="155"/>
      <c r="AM157" s="155"/>
      <c r="AN157" s="155"/>
      <c r="AO157" s="155"/>
      <c r="AP157" s="155"/>
      <c r="AQ157" s="155"/>
      <c r="AR157" s="155"/>
      <c r="AS157" s="155"/>
      <c r="AT157" s="155"/>
      <c r="AU157" s="155"/>
      <c r="BA157" s="155"/>
      <c r="BB157" s="155"/>
      <c r="BC157" s="155"/>
      <c r="BD157" s="155"/>
      <c r="BE157" s="155"/>
      <c r="BF157" s="156"/>
      <c r="BG157" s="156"/>
      <c r="BH157" s="156"/>
      <c r="BI157" s="77"/>
      <c r="BJ157" s="77"/>
      <c r="BK157" s="77"/>
      <c r="BL157" s="77"/>
      <c r="BM157" s="77"/>
      <c r="BN157" s="77"/>
      <c r="BO157" s="77"/>
      <c r="BP157" s="77"/>
      <c r="BQ157" s="77"/>
      <c r="BR157" s="77"/>
      <c r="BS157" s="77"/>
      <c r="BT157" s="77"/>
      <c r="BU157" s="77"/>
      <c r="BV157" s="77"/>
      <c r="BW157" s="77"/>
      <c r="BX157" s="77"/>
      <c r="BY157" s="77"/>
      <c r="BZ157" s="77"/>
      <c r="CA157" s="77"/>
      <c r="CB157" s="77"/>
      <c r="CC157" s="77"/>
      <c r="CD157" s="77"/>
      <c r="CE157" s="77"/>
      <c r="CF157" s="77"/>
      <c r="CG157" s="77"/>
      <c r="CH157" s="77"/>
      <c r="CI157" s="77"/>
      <c r="CJ157" s="77"/>
      <c r="CK157" s="77"/>
      <c r="CL157" s="77"/>
      <c r="CM157" s="77"/>
      <c r="CN157" s="77"/>
      <c r="CO157" s="77"/>
      <c r="CP157" s="77"/>
      <c r="CQ157" s="77"/>
      <c r="CR157" s="77"/>
      <c r="CS157" s="77"/>
      <c r="CT157" s="77"/>
      <c r="CU157" s="77"/>
      <c r="CV157" s="77"/>
      <c r="CW157" s="77"/>
      <c r="CX157" s="77"/>
      <c r="CY157" s="77"/>
      <c r="CZ157" s="77"/>
      <c r="DA157" s="77"/>
      <c r="DB157" s="77"/>
      <c r="DC157" s="77"/>
      <c r="DD157" s="77"/>
      <c r="DE157" s="77"/>
      <c r="DF157" s="77"/>
      <c r="DG157" s="77"/>
      <c r="DH157" s="77"/>
      <c r="DI157" s="77"/>
      <c r="DJ157" s="77"/>
      <c r="DK157" s="77"/>
      <c r="DL157" s="77"/>
      <c r="DM157" s="77"/>
      <c r="DN157" s="77"/>
      <c r="DO157" s="77"/>
      <c r="DP157" s="77"/>
      <c r="DQ157" s="77"/>
      <c r="DR157" s="77"/>
      <c r="DS157" s="77"/>
      <c r="DT157" s="77"/>
      <c r="DU157" s="77"/>
      <c r="DV157" s="77"/>
      <c r="DW157" s="77"/>
      <c r="DX157" s="77"/>
      <c r="DY157" s="77"/>
      <c r="DZ157" s="77"/>
      <c r="EA157" s="77"/>
      <c r="EB157" s="77"/>
      <c r="EC157" s="77"/>
      <c r="ED157" s="77"/>
      <c r="EE157" s="77"/>
      <c r="EF157" s="77"/>
      <c r="EG157" s="77"/>
      <c r="EH157" s="77"/>
      <c r="EI157" s="77"/>
      <c r="EJ157" s="77"/>
    </row>
    <row r="158" spans="1:140" ht="27" customHeight="1" x14ac:dyDescent="0.2">
      <c r="A158" s="155"/>
      <c r="B158" s="26">
        <v>81</v>
      </c>
      <c r="C158" s="186"/>
      <c r="D158" s="186"/>
      <c r="E158" s="193">
        <f>L76</f>
        <v>90102.294000000009</v>
      </c>
      <c r="F158" s="193">
        <f>L94</f>
        <v>30034.097999999998</v>
      </c>
      <c r="G158" s="155"/>
      <c r="H158" s="155"/>
      <c r="I158" s="155"/>
      <c r="J158" s="155"/>
      <c r="K158" s="155"/>
      <c r="Q158" s="155"/>
      <c r="R158" s="155"/>
      <c r="S158" s="155"/>
      <c r="T158" s="155"/>
      <c r="U158" s="155"/>
      <c r="V158" s="155"/>
      <c r="W158" s="155"/>
      <c r="X158" s="155"/>
      <c r="Y158" s="155"/>
      <c r="Z158" s="155"/>
      <c r="AA158" s="155"/>
      <c r="AB158" s="155"/>
      <c r="AC158" s="155"/>
      <c r="AD158" s="155"/>
      <c r="AE158" s="155"/>
      <c r="AF158" s="155"/>
      <c r="AG158" s="155"/>
      <c r="AH158" s="155"/>
      <c r="AI158" s="155"/>
      <c r="AJ158" s="155"/>
      <c r="AK158" s="155"/>
      <c r="AL158" s="155"/>
      <c r="AM158" s="155"/>
      <c r="AN158" s="155"/>
      <c r="AO158" s="155"/>
      <c r="AP158" s="155"/>
      <c r="AQ158" s="155"/>
      <c r="AR158" s="155"/>
      <c r="AS158" s="155"/>
      <c r="AT158" s="155"/>
      <c r="AU158" s="155"/>
      <c r="BA158" s="155"/>
      <c r="BB158" s="155"/>
      <c r="BC158" s="155"/>
      <c r="BD158" s="155"/>
      <c r="BE158" s="155"/>
      <c r="BF158" s="156"/>
      <c r="BG158" s="156"/>
      <c r="BH158" s="156"/>
      <c r="BI158" s="77"/>
      <c r="BJ158" s="77"/>
      <c r="BK158" s="77"/>
      <c r="BL158" s="77"/>
      <c r="BM158" s="77"/>
      <c r="BN158" s="77"/>
      <c r="BO158" s="77"/>
      <c r="BP158" s="77"/>
      <c r="BQ158" s="77"/>
      <c r="BR158" s="77"/>
      <c r="BS158" s="77"/>
      <c r="BT158" s="77"/>
      <c r="BU158" s="77"/>
      <c r="BV158" s="77"/>
      <c r="BW158" s="77"/>
      <c r="BX158" s="77"/>
      <c r="BY158" s="77"/>
      <c r="BZ158" s="77"/>
      <c r="CA158" s="77"/>
      <c r="CB158" s="77"/>
      <c r="CC158" s="77"/>
      <c r="CD158" s="77"/>
      <c r="CE158" s="77"/>
      <c r="CF158" s="77"/>
      <c r="CG158" s="77"/>
      <c r="CH158" s="77"/>
      <c r="CI158" s="77"/>
      <c r="CJ158" s="77"/>
      <c r="CK158" s="77"/>
      <c r="CL158" s="77"/>
      <c r="CM158" s="77"/>
      <c r="CN158" s="77"/>
      <c r="CO158" s="77"/>
      <c r="CP158" s="77"/>
      <c r="CQ158" s="77"/>
      <c r="CR158" s="77"/>
      <c r="CS158" s="77"/>
      <c r="CT158" s="77"/>
      <c r="CU158" s="77"/>
      <c r="CV158" s="77"/>
      <c r="CW158" s="77"/>
      <c r="CX158" s="77"/>
      <c r="CY158" s="77"/>
      <c r="CZ158" s="77"/>
      <c r="DA158" s="77"/>
      <c r="DB158" s="77"/>
      <c r="DC158" s="77"/>
      <c r="DD158" s="77"/>
      <c r="DE158" s="77"/>
      <c r="DF158" s="77"/>
      <c r="DG158" s="77"/>
      <c r="DH158" s="77"/>
      <c r="DI158" s="77"/>
      <c r="DJ158" s="77"/>
      <c r="DK158" s="77"/>
      <c r="DL158" s="77"/>
      <c r="DM158" s="77"/>
      <c r="DN158" s="77"/>
      <c r="DO158" s="77"/>
      <c r="DP158" s="77"/>
      <c r="DQ158" s="77"/>
      <c r="DR158" s="77"/>
      <c r="DS158" s="77"/>
      <c r="DT158" s="77"/>
      <c r="DU158" s="77"/>
      <c r="DV158" s="77"/>
      <c r="DW158" s="77"/>
      <c r="DX158" s="77"/>
      <c r="DY158" s="77"/>
      <c r="DZ158" s="77"/>
      <c r="EA158" s="77"/>
      <c r="EB158" s="77"/>
      <c r="EC158" s="77"/>
      <c r="ED158" s="77"/>
      <c r="EE158" s="77"/>
      <c r="EF158" s="77"/>
      <c r="EG158" s="77"/>
      <c r="EH158" s="77"/>
      <c r="EI158" s="77"/>
      <c r="EJ158" s="77"/>
    </row>
    <row r="159" spans="1:140" ht="27" customHeight="1" x14ac:dyDescent="0.2">
      <c r="A159" s="155"/>
      <c r="B159" s="26"/>
      <c r="C159" s="186"/>
      <c r="D159" s="186"/>
      <c r="E159" s="186"/>
      <c r="F159" s="186"/>
      <c r="G159" s="155"/>
      <c r="H159" s="155"/>
      <c r="I159" s="155"/>
      <c r="J159" s="155"/>
      <c r="K159" s="155"/>
      <c r="Q159" s="155"/>
      <c r="R159" s="155"/>
      <c r="S159" s="155"/>
      <c r="T159" s="155"/>
      <c r="U159" s="155"/>
      <c r="V159" s="155"/>
      <c r="W159" s="155"/>
      <c r="X159" s="155"/>
      <c r="Y159" s="155"/>
      <c r="Z159" s="155"/>
      <c r="AA159" s="155"/>
      <c r="AB159" s="155"/>
      <c r="AC159" s="155"/>
      <c r="AD159" s="155"/>
      <c r="AE159" s="155"/>
      <c r="AF159" s="155"/>
      <c r="AG159" s="155"/>
      <c r="AH159" s="155"/>
      <c r="AI159" s="155"/>
      <c r="AJ159" s="155"/>
      <c r="AK159" s="155"/>
      <c r="AL159" s="155"/>
      <c r="AM159" s="155"/>
      <c r="AN159" s="155"/>
      <c r="AO159" s="155"/>
      <c r="AP159" s="155"/>
      <c r="AQ159" s="155"/>
      <c r="AR159" s="155"/>
      <c r="AS159" s="155"/>
      <c r="AT159" s="155"/>
      <c r="AU159" s="155"/>
      <c r="BA159" s="155"/>
      <c r="BB159" s="155"/>
      <c r="BC159" s="155"/>
      <c r="BD159" s="155"/>
      <c r="BE159" s="155"/>
      <c r="BF159" s="156"/>
      <c r="BG159" s="156"/>
      <c r="BH159" s="156"/>
      <c r="BI159" s="77"/>
      <c r="BJ159" s="77"/>
      <c r="BK159" s="77"/>
      <c r="BL159" s="77"/>
      <c r="BM159" s="77"/>
      <c r="BN159" s="77"/>
      <c r="BO159" s="77"/>
      <c r="BP159" s="77"/>
      <c r="BQ159" s="77"/>
      <c r="BR159" s="77"/>
      <c r="BS159" s="77"/>
      <c r="BT159" s="77"/>
      <c r="BU159" s="77"/>
      <c r="BV159" s="77"/>
      <c r="BW159" s="77"/>
      <c r="BX159" s="77"/>
      <c r="BY159" s="77"/>
      <c r="BZ159" s="77"/>
      <c r="CA159" s="77"/>
      <c r="CB159" s="77"/>
      <c r="CC159" s="77"/>
      <c r="CD159" s="77"/>
      <c r="CE159" s="77"/>
      <c r="CF159" s="77"/>
      <c r="CG159" s="77"/>
      <c r="CH159" s="77"/>
      <c r="CI159" s="77"/>
      <c r="CJ159" s="77"/>
      <c r="CK159" s="77"/>
      <c r="CL159" s="77"/>
      <c r="CM159" s="77"/>
      <c r="CN159" s="77"/>
      <c r="CO159" s="77"/>
      <c r="CP159" s="77"/>
      <c r="CQ159" s="77"/>
      <c r="CR159" s="77"/>
      <c r="CS159" s="77"/>
      <c r="CT159" s="77"/>
      <c r="CU159" s="77"/>
      <c r="CV159" s="77"/>
      <c r="CW159" s="77"/>
      <c r="CX159" s="77"/>
      <c r="CY159" s="77"/>
      <c r="CZ159" s="77"/>
      <c r="DA159" s="77"/>
      <c r="DB159" s="77"/>
      <c r="DC159" s="77"/>
      <c r="DD159" s="77"/>
      <c r="DE159" s="77"/>
      <c r="DF159" s="77"/>
      <c r="DG159" s="77"/>
      <c r="DH159" s="77"/>
      <c r="DI159" s="77"/>
      <c r="DJ159" s="77"/>
      <c r="DK159" s="77"/>
      <c r="DL159" s="77"/>
      <c r="DM159" s="77"/>
      <c r="DN159" s="77"/>
      <c r="DO159" s="77"/>
      <c r="DP159" s="77"/>
      <c r="DQ159" s="77"/>
      <c r="DR159" s="77"/>
      <c r="DS159" s="77"/>
      <c r="DT159" s="77"/>
      <c r="DU159" s="77"/>
      <c r="DV159" s="77"/>
      <c r="DW159" s="77"/>
      <c r="DX159" s="77"/>
      <c r="DY159" s="77"/>
      <c r="DZ159" s="77"/>
      <c r="EA159" s="77"/>
      <c r="EB159" s="77"/>
      <c r="EC159" s="77"/>
      <c r="ED159" s="77"/>
      <c r="EE159" s="77"/>
      <c r="EF159" s="77"/>
      <c r="EG159" s="77"/>
      <c r="EH159" s="77"/>
      <c r="EI159" s="77"/>
      <c r="EJ159" s="77"/>
    </row>
    <row r="160" spans="1:140" ht="27" customHeight="1" x14ac:dyDescent="0.2">
      <c r="A160" s="155"/>
      <c r="C160" s="205"/>
      <c r="D160" s="205"/>
      <c r="E160" s="205"/>
      <c r="F160" s="205"/>
      <c r="G160" s="155"/>
      <c r="H160" s="155"/>
      <c r="I160" s="155"/>
      <c r="J160" s="155"/>
      <c r="K160" s="155"/>
      <c r="Q160" s="155"/>
      <c r="R160" s="155"/>
      <c r="S160" s="155"/>
      <c r="T160" s="155"/>
      <c r="U160" s="155"/>
      <c r="V160" s="155"/>
      <c r="W160" s="155"/>
      <c r="X160" s="155"/>
      <c r="Y160" s="155"/>
      <c r="Z160" s="155"/>
      <c r="AA160" s="155"/>
      <c r="AB160" s="155"/>
      <c r="AC160" s="155"/>
      <c r="AD160" s="155"/>
      <c r="AE160" s="155"/>
      <c r="AF160" s="155"/>
      <c r="AG160" s="155"/>
      <c r="AH160" s="155"/>
      <c r="AI160" s="155"/>
      <c r="AJ160" s="155"/>
      <c r="AK160" s="155"/>
      <c r="AL160" s="155"/>
      <c r="AM160" s="155"/>
      <c r="AN160" s="155"/>
      <c r="AO160" s="155"/>
      <c r="AP160" s="155"/>
      <c r="AQ160" s="155"/>
      <c r="AR160" s="155"/>
      <c r="AS160" s="155"/>
      <c r="AT160" s="155"/>
      <c r="AU160" s="155"/>
      <c r="BA160" s="155"/>
      <c r="BB160" s="155"/>
      <c r="BC160" s="155"/>
      <c r="BD160" s="155"/>
      <c r="BE160" s="155"/>
      <c r="BF160" s="156"/>
      <c r="BG160" s="156"/>
      <c r="BH160" s="156"/>
      <c r="BI160" s="77"/>
      <c r="BJ160" s="77"/>
      <c r="BK160" s="77"/>
      <c r="BL160" s="77"/>
      <c r="BM160" s="77"/>
      <c r="BN160" s="77"/>
      <c r="BO160" s="77"/>
      <c r="BP160" s="77"/>
      <c r="BQ160" s="77"/>
      <c r="BR160" s="77"/>
      <c r="BS160" s="77"/>
      <c r="BT160" s="77"/>
      <c r="BU160" s="77"/>
      <c r="BV160" s="77"/>
      <c r="BW160" s="77"/>
      <c r="BX160" s="77"/>
      <c r="BY160" s="77"/>
      <c r="BZ160" s="77"/>
      <c r="CA160" s="77"/>
      <c r="CB160" s="77"/>
      <c r="CC160" s="77"/>
      <c r="CD160" s="77"/>
      <c r="CE160" s="77"/>
      <c r="CF160" s="77"/>
      <c r="CG160" s="77"/>
      <c r="CH160" s="77"/>
      <c r="CI160" s="77"/>
      <c r="CJ160" s="77"/>
      <c r="CK160" s="77"/>
      <c r="CL160" s="77"/>
      <c r="CM160" s="77"/>
      <c r="CN160" s="77"/>
      <c r="CO160" s="77"/>
      <c r="CP160" s="77"/>
      <c r="CQ160" s="77"/>
      <c r="CR160" s="77"/>
      <c r="CS160" s="77"/>
      <c r="CT160" s="77"/>
      <c r="CU160" s="77"/>
      <c r="CV160" s="77"/>
      <c r="CW160" s="77"/>
      <c r="CX160" s="77"/>
      <c r="CY160" s="77"/>
      <c r="CZ160" s="77"/>
      <c r="DA160" s="77"/>
      <c r="DB160" s="77"/>
      <c r="DC160" s="77"/>
      <c r="DD160" s="77"/>
      <c r="DE160" s="77"/>
      <c r="DF160" s="77"/>
      <c r="DG160" s="77"/>
      <c r="DH160" s="77"/>
      <c r="DI160" s="77"/>
      <c r="DJ160" s="77"/>
      <c r="DK160" s="77"/>
      <c r="DL160" s="77"/>
      <c r="DM160" s="77"/>
      <c r="DN160" s="77"/>
      <c r="DO160" s="77"/>
      <c r="DP160" s="77"/>
      <c r="DQ160" s="77"/>
      <c r="DR160" s="77"/>
      <c r="DS160" s="77"/>
      <c r="DT160" s="77"/>
      <c r="DU160" s="77"/>
      <c r="DV160" s="77"/>
      <c r="DW160" s="77"/>
      <c r="DX160" s="77"/>
      <c r="DY160" s="77"/>
      <c r="DZ160" s="77"/>
      <c r="EA160" s="77"/>
      <c r="EB160" s="77"/>
      <c r="EC160" s="77"/>
      <c r="ED160" s="77"/>
      <c r="EE160" s="77"/>
      <c r="EF160" s="77"/>
      <c r="EG160" s="77"/>
      <c r="EH160" s="77"/>
      <c r="EI160" s="77"/>
      <c r="EJ160" s="77"/>
    </row>
    <row r="161" spans="1:140" ht="27" customHeight="1" x14ac:dyDescent="0.2">
      <c r="A161" s="155"/>
      <c r="B161" s="74"/>
      <c r="C161" s="205"/>
      <c r="D161" s="205"/>
      <c r="E161" s="205"/>
      <c r="F161" s="205"/>
      <c r="G161" s="155"/>
      <c r="H161" s="155"/>
      <c r="I161" s="155"/>
      <c r="J161" s="155"/>
      <c r="K161" s="155"/>
      <c r="Q161" s="155"/>
      <c r="R161" s="155"/>
      <c r="S161" s="155"/>
      <c r="T161" s="155"/>
      <c r="U161" s="155"/>
      <c r="V161" s="155"/>
      <c r="W161" s="155"/>
      <c r="X161" s="155"/>
      <c r="Y161" s="155"/>
      <c r="Z161" s="155"/>
      <c r="AA161" s="155"/>
      <c r="AB161" s="155"/>
      <c r="AC161" s="155"/>
      <c r="AD161" s="155"/>
      <c r="AE161" s="155"/>
      <c r="AF161" s="155"/>
      <c r="AG161" s="155"/>
      <c r="AH161" s="155"/>
      <c r="AI161" s="155"/>
      <c r="AJ161" s="155"/>
      <c r="AK161" s="155"/>
      <c r="AL161" s="155"/>
      <c r="AM161" s="155"/>
      <c r="AN161" s="155"/>
      <c r="AO161" s="155"/>
      <c r="AP161" s="155"/>
      <c r="AQ161" s="155"/>
      <c r="AR161" s="155"/>
      <c r="AS161" s="155"/>
      <c r="AT161" s="155"/>
      <c r="AU161" s="155"/>
      <c r="BA161" s="155"/>
      <c r="BB161" s="155"/>
      <c r="BC161" s="155"/>
      <c r="BD161" s="155"/>
      <c r="BE161" s="155"/>
      <c r="BF161" s="156"/>
      <c r="BG161" s="156"/>
      <c r="BH161" s="156"/>
      <c r="BI161" s="77"/>
      <c r="BJ161" s="77"/>
      <c r="BK161" s="77"/>
      <c r="BL161" s="77"/>
      <c r="BM161" s="77"/>
      <c r="BN161" s="77"/>
      <c r="BO161" s="77"/>
      <c r="BP161" s="77"/>
      <c r="BQ161" s="77"/>
      <c r="BR161" s="77"/>
      <c r="BS161" s="77"/>
      <c r="BT161" s="77"/>
      <c r="BU161" s="77"/>
      <c r="BV161" s="77"/>
      <c r="BW161" s="77"/>
      <c r="BX161" s="77"/>
      <c r="BY161" s="77"/>
      <c r="BZ161" s="77"/>
      <c r="CA161" s="77"/>
      <c r="CB161" s="77"/>
      <c r="CC161" s="77"/>
      <c r="CD161" s="77"/>
      <c r="CE161" s="77"/>
      <c r="CF161" s="77"/>
      <c r="CG161" s="77"/>
      <c r="CH161" s="77"/>
      <c r="CI161" s="77"/>
      <c r="CJ161" s="77"/>
      <c r="CK161" s="77"/>
      <c r="CL161" s="77"/>
      <c r="CM161" s="77"/>
      <c r="CN161" s="77"/>
      <c r="CO161" s="77"/>
      <c r="CP161" s="77"/>
      <c r="CQ161" s="77"/>
      <c r="CR161" s="77"/>
      <c r="CS161" s="77"/>
      <c r="CT161" s="77"/>
      <c r="CU161" s="77"/>
      <c r="CV161" s="77"/>
      <c r="CW161" s="77"/>
      <c r="CX161" s="77"/>
      <c r="CY161" s="77"/>
      <c r="CZ161" s="77"/>
      <c r="DA161" s="77"/>
      <c r="DB161" s="77"/>
      <c r="DC161" s="77"/>
      <c r="DD161" s="77"/>
      <c r="DE161" s="77"/>
      <c r="DF161" s="77"/>
      <c r="DG161" s="77"/>
      <c r="DH161" s="77"/>
      <c r="DI161" s="77"/>
      <c r="DJ161" s="77"/>
      <c r="DK161" s="77"/>
      <c r="DL161" s="77"/>
      <c r="DM161" s="77"/>
      <c r="DN161" s="77"/>
      <c r="DO161" s="77"/>
      <c r="DP161" s="77"/>
      <c r="DQ161" s="77"/>
      <c r="DR161" s="77"/>
      <c r="DS161" s="77"/>
      <c r="DT161" s="77"/>
      <c r="DU161" s="77"/>
      <c r="DV161" s="77"/>
      <c r="DW161" s="77"/>
      <c r="DX161" s="77"/>
      <c r="DY161" s="77"/>
      <c r="DZ161" s="77"/>
      <c r="EA161" s="77"/>
      <c r="EB161" s="77"/>
      <c r="EC161" s="77"/>
      <c r="ED161" s="77"/>
      <c r="EE161" s="77"/>
      <c r="EF161" s="77"/>
      <c r="EG161" s="77"/>
      <c r="EH161" s="77"/>
      <c r="EI161" s="77"/>
      <c r="EJ161" s="77"/>
    </row>
    <row r="162" spans="1:140" ht="27" customHeight="1" x14ac:dyDescent="0.2">
      <c r="A162" s="155"/>
      <c r="B162" s="74"/>
      <c r="C162" s="155"/>
      <c r="D162" s="155"/>
      <c r="E162" s="155"/>
      <c r="F162" s="155"/>
      <c r="G162" s="155"/>
      <c r="H162" s="155"/>
      <c r="I162" s="155"/>
      <c r="J162" s="155"/>
      <c r="K162" s="155"/>
      <c r="Q162" s="155"/>
      <c r="R162" s="155"/>
      <c r="S162" s="155"/>
      <c r="T162" s="155"/>
      <c r="U162" s="155"/>
      <c r="V162" s="155"/>
      <c r="W162" s="155"/>
      <c r="X162" s="155"/>
      <c r="Y162" s="155"/>
      <c r="Z162" s="155"/>
      <c r="AA162" s="155"/>
      <c r="AB162" s="155"/>
      <c r="AC162" s="155"/>
      <c r="AD162" s="155"/>
      <c r="AE162" s="155"/>
      <c r="AF162" s="155"/>
      <c r="AG162" s="155"/>
      <c r="AH162" s="155"/>
      <c r="AI162" s="155"/>
      <c r="AJ162" s="155"/>
      <c r="AK162" s="155"/>
      <c r="AL162" s="155"/>
      <c r="AM162" s="155"/>
      <c r="AN162" s="155"/>
      <c r="AO162" s="155"/>
      <c r="AP162" s="155"/>
      <c r="AQ162" s="155"/>
      <c r="AR162" s="155"/>
      <c r="AS162" s="155"/>
      <c r="AT162" s="155"/>
      <c r="AU162" s="155"/>
      <c r="BA162" s="155"/>
      <c r="BB162" s="155"/>
      <c r="BC162" s="155"/>
      <c r="BD162" s="155"/>
      <c r="BE162" s="155"/>
      <c r="BF162" s="156"/>
      <c r="BG162" s="156"/>
      <c r="BH162" s="156"/>
      <c r="BI162" s="77"/>
      <c r="BJ162" s="77"/>
      <c r="BK162" s="77"/>
      <c r="BL162" s="77"/>
      <c r="BM162" s="77"/>
      <c r="BN162" s="77"/>
      <c r="BO162" s="77"/>
      <c r="BP162" s="77"/>
      <c r="BQ162" s="77"/>
      <c r="BR162" s="77"/>
      <c r="BS162" s="77"/>
      <c r="BT162" s="77"/>
      <c r="BU162" s="77"/>
      <c r="BV162" s="77"/>
      <c r="BW162" s="77"/>
      <c r="BX162" s="77"/>
      <c r="BY162" s="77"/>
      <c r="BZ162" s="77"/>
      <c r="CA162" s="77"/>
      <c r="CB162" s="77"/>
      <c r="CC162" s="77"/>
      <c r="CD162" s="77"/>
      <c r="CE162" s="77"/>
      <c r="CF162" s="77"/>
      <c r="CG162" s="77"/>
      <c r="CH162" s="77"/>
      <c r="CI162" s="77"/>
      <c r="CJ162" s="77"/>
      <c r="CK162" s="77"/>
      <c r="CL162" s="77"/>
      <c r="CM162" s="77"/>
      <c r="CN162" s="77"/>
      <c r="CO162" s="77"/>
      <c r="CP162" s="77"/>
      <c r="CQ162" s="77"/>
      <c r="CR162" s="77"/>
      <c r="CS162" s="77"/>
      <c r="CT162" s="77"/>
      <c r="CU162" s="77"/>
      <c r="CV162" s="77"/>
      <c r="CW162" s="77"/>
      <c r="CX162" s="77"/>
      <c r="CY162" s="77"/>
      <c r="CZ162" s="77"/>
      <c r="DA162" s="77"/>
      <c r="DB162" s="77"/>
      <c r="DC162" s="77"/>
      <c r="DD162" s="77"/>
      <c r="DE162" s="77"/>
      <c r="DF162" s="77"/>
      <c r="DG162" s="77"/>
      <c r="DH162" s="77"/>
      <c r="DI162" s="77"/>
      <c r="DJ162" s="77"/>
      <c r="DK162" s="77"/>
      <c r="DL162" s="77"/>
      <c r="DM162" s="77"/>
      <c r="DN162" s="77"/>
      <c r="DO162" s="77"/>
      <c r="DP162" s="77"/>
      <c r="DQ162" s="77"/>
      <c r="DR162" s="77"/>
      <c r="DS162" s="77"/>
      <c r="DT162" s="77"/>
      <c r="DU162" s="77"/>
      <c r="DV162" s="77"/>
      <c r="DW162" s="77"/>
      <c r="DX162" s="77"/>
      <c r="DY162" s="77"/>
      <c r="DZ162" s="77"/>
      <c r="EA162" s="77"/>
      <c r="EB162" s="77"/>
      <c r="EC162" s="77"/>
      <c r="ED162" s="77"/>
      <c r="EE162" s="77"/>
      <c r="EF162" s="77"/>
      <c r="EG162" s="77"/>
      <c r="EH162" s="77"/>
      <c r="EI162" s="77"/>
      <c r="EJ162" s="77"/>
    </row>
    <row r="163" spans="1:140" ht="28.15" customHeight="1" x14ac:dyDescent="0.2">
      <c r="A163" s="155"/>
      <c r="B163" s="192" t="s">
        <v>339</v>
      </c>
      <c r="G163" s="155"/>
      <c r="H163" s="155"/>
      <c r="I163" s="155"/>
      <c r="J163" s="155"/>
      <c r="K163" s="155"/>
      <c r="Q163" s="155"/>
      <c r="R163" s="155"/>
      <c r="S163" s="155"/>
      <c r="T163" s="155"/>
      <c r="U163" s="155"/>
      <c r="V163" s="155"/>
      <c r="W163" s="155"/>
      <c r="X163" s="155"/>
      <c r="Y163" s="155"/>
      <c r="Z163" s="155"/>
      <c r="AA163" s="155"/>
      <c r="AB163" s="155"/>
      <c r="AC163" s="155"/>
      <c r="AD163" s="155"/>
      <c r="AE163" s="155"/>
      <c r="AF163" s="155"/>
      <c r="AG163" s="155"/>
      <c r="AH163" s="155"/>
      <c r="AI163" s="155"/>
      <c r="AJ163" s="155"/>
      <c r="AK163" s="155"/>
      <c r="AL163" s="155"/>
      <c r="AM163" s="155"/>
      <c r="AN163" s="155"/>
      <c r="AO163" s="155"/>
      <c r="AP163" s="155"/>
      <c r="AQ163" s="155"/>
      <c r="AR163" s="155"/>
      <c r="AS163" s="155"/>
      <c r="AT163" s="155"/>
      <c r="AU163" s="155"/>
      <c r="BA163" s="155"/>
      <c r="BB163" s="155"/>
      <c r="BC163" s="155"/>
      <c r="BD163" s="155"/>
      <c r="BE163" s="155"/>
      <c r="BF163" s="156"/>
      <c r="BG163" s="156"/>
      <c r="BH163" s="156"/>
      <c r="BI163" s="77"/>
      <c r="BJ163" s="77"/>
      <c r="BK163" s="77"/>
      <c r="BL163" s="77"/>
      <c r="BM163" s="77"/>
      <c r="BN163" s="77"/>
      <c r="BO163" s="77"/>
      <c r="BP163" s="77"/>
      <c r="BQ163" s="77"/>
      <c r="BR163" s="77"/>
      <c r="BS163" s="77"/>
      <c r="BT163" s="77"/>
      <c r="BU163" s="77"/>
      <c r="BV163" s="77"/>
      <c r="BW163" s="77"/>
      <c r="BX163" s="77"/>
      <c r="BY163" s="77"/>
      <c r="BZ163" s="77"/>
      <c r="CA163" s="77"/>
      <c r="CB163" s="77"/>
      <c r="CC163" s="77"/>
      <c r="CD163" s="77"/>
      <c r="CE163" s="77"/>
      <c r="CF163" s="77"/>
      <c r="CG163" s="77"/>
      <c r="CH163" s="77"/>
      <c r="CI163" s="77"/>
      <c r="CJ163" s="77"/>
      <c r="CK163" s="77"/>
      <c r="CL163" s="77"/>
      <c r="CM163" s="77"/>
      <c r="CN163" s="77"/>
      <c r="CO163" s="77"/>
      <c r="CP163" s="77"/>
      <c r="CQ163" s="77"/>
      <c r="CR163" s="77"/>
      <c r="CS163" s="77"/>
      <c r="CT163" s="77"/>
      <c r="CU163" s="77"/>
      <c r="CV163" s="77"/>
      <c r="CW163" s="77"/>
      <c r="CX163" s="77"/>
      <c r="CY163" s="77"/>
      <c r="CZ163" s="77"/>
      <c r="DA163" s="77"/>
      <c r="DB163" s="77"/>
      <c r="DC163" s="77"/>
      <c r="DD163" s="77"/>
      <c r="DE163" s="77"/>
      <c r="DF163" s="77"/>
      <c r="DG163" s="77"/>
      <c r="DH163" s="77"/>
      <c r="DI163" s="77"/>
      <c r="DJ163" s="77"/>
      <c r="DK163" s="77"/>
      <c r="DL163" s="77"/>
      <c r="DM163" s="77"/>
      <c r="DN163" s="77"/>
      <c r="DO163" s="77"/>
      <c r="DP163" s="77"/>
      <c r="DQ163" s="77"/>
      <c r="DR163" s="77"/>
      <c r="DS163" s="77"/>
      <c r="DT163" s="77"/>
      <c r="DU163" s="77"/>
      <c r="DV163" s="77"/>
      <c r="DW163" s="77"/>
      <c r="DX163" s="77"/>
      <c r="DY163" s="77"/>
      <c r="DZ163" s="77"/>
      <c r="EA163" s="77"/>
      <c r="EB163" s="77"/>
      <c r="EC163" s="77"/>
      <c r="ED163" s="77"/>
      <c r="EE163" s="77"/>
      <c r="EF163" s="77"/>
      <c r="EG163" s="77"/>
      <c r="EH163" s="77"/>
      <c r="EI163" s="77"/>
      <c r="EJ163" s="77"/>
    </row>
    <row r="164" spans="1:140" ht="27" customHeight="1" x14ac:dyDescent="0.2">
      <c r="A164" s="155"/>
      <c r="B164" s="203"/>
      <c r="C164" s="186"/>
      <c r="D164" s="191" t="s">
        <v>217</v>
      </c>
      <c r="E164" s="191" t="s">
        <v>216</v>
      </c>
      <c r="F164" s="191" t="s">
        <v>50</v>
      </c>
      <c r="G164" s="155"/>
      <c r="H164" s="155"/>
      <c r="I164" s="155"/>
      <c r="J164" s="155"/>
      <c r="K164" s="155"/>
      <c r="Q164" s="155"/>
      <c r="R164" s="155"/>
      <c r="S164" s="155"/>
      <c r="T164" s="155"/>
      <c r="U164" s="155"/>
      <c r="V164" s="155"/>
      <c r="W164" s="155"/>
      <c r="X164" s="155"/>
      <c r="Y164" s="155"/>
      <c r="Z164" s="155"/>
      <c r="AA164" s="155"/>
      <c r="AB164" s="155"/>
      <c r="AC164" s="155"/>
      <c r="AD164" s="155"/>
      <c r="AE164" s="155"/>
      <c r="AF164" s="155"/>
      <c r="AG164" s="155"/>
      <c r="AH164" s="155"/>
      <c r="AI164" s="155"/>
      <c r="AJ164" s="155"/>
      <c r="AK164" s="155"/>
      <c r="AL164" s="155"/>
      <c r="AM164" s="155"/>
      <c r="AN164" s="155"/>
      <c r="AO164" s="155"/>
      <c r="AP164" s="155"/>
      <c r="AQ164" s="155"/>
      <c r="AR164" s="155"/>
      <c r="AS164" s="155"/>
      <c r="AT164" s="155"/>
      <c r="AU164" s="155"/>
      <c r="BA164" s="155"/>
      <c r="BB164" s="155"/>
      <c r="BC164" s="155"/>
      <c r="BD164" s="155"/>
      <c r="BE164" s="155"/>
      <c r="BF164" s="156"/>
      <c r="BG164" s="156"/>
      <c r="BH164" s="156"/>
      <c r="BI164" s="77"/>
      <c r="BJ164" s="77"/>
      <c r="BK164" s="77"/>
      <c r="BL164" s="77"/>
      <c r="BM164" s="77"/>
      <c r="BN164" s="77"/>
      <c r="BO164" s="77"/>
      <c r="BP164" s="77"/>
      <c r="BQ164" s="77"/>
      <c r="BR164" s="77"/>
      <c r="BS164" s="77"/>
      <c r="BT164" s="77"/>
      <c r="BU164" s="77"/>
      <c r="BV164" s="77"/>
      <c r="BW164" s="77"/>
      <c r="BX164" s="77"/>
      <c r="BY164" s="77"/>
      <c r="BZ164" s="77"/>
      <c r="CA164" s="77"/>
      <c r="CB164" s="77"/>
      <c r="CC164" s="77"/>
      <c r="CD164" s="77"/>
      <c r="CE164" s="77"/>
      <c r="CF164" s="77"/>
      <c r="CG164" s="77"/>
      <c r="CH164" s="77"/>
      <c r="CI164" s="77"/>
      <c r="CJ164" s="77"/>
      <c r="CK164" s="77"/>
      <c r="CL164" s="77"/>
      <c r="CM164" s="77"/>
      <c r="CN164" s="77"/>
      <c r="CO164" s="77"/>
      <c r="CP164" s="77"/>
      <c r="CQ164" s="77"/>
      <c r="CR164" s="77"/>
      <c r="CS164" s="77"/>
      <c r="CT164" s="77"/>
      <c r="CU164" s="77"/>
      <c r="CV164" s="77"/>
      <c r="CW164" s="77"/>
      <c r="CX164" s="77"/>
      <c r="CY164" s="77"/>
      <c r="CZ164" s="77"/>
      <c r="DA164" s="77"/>
      <c r="DB164" s="77"/>
      <c r="DC164" s="77"/>
      <c r="DD164" s="77"/>
      <c r="DE164" s="77"/>
      <c r="DF164" s="77"/>
      <c r="DG164" s="77"/>
      <c r="DH164" s="77"/>
      <c r="DI164" s="77"/>
      <c r="DJ164" s="77"/>
      <c r="DK164" s="77"/>
      <c r="DL164" s="77"/>
      <c r="DM164" s="77"/>
      <c r="DN164" s="77"/>
      <c r="DO164" s="77"/>
      <c r="DP164" s="77"/>
      <c r="DQ164" s="77"/>
      <c r="DR164" s="77"/>
      <c r="DS164" s="77"/>
      <c r="DT164" s="77"/>
      <c r="DU164" s="77"/>
      <c r="DV164" s="77"/>
      <c r="DW164" s="77"/>
      <c r="DX164" s="77"/>
      <c r="DY164" s="77"/>
      <c r="DZ164" s="77"/>
      <c r="EA164" s="77"/>
      <c r="EB164" s="77"/>
      <c r="EC164" s="77"/>
      <c r="ED164" s="77"/>
      <c r="EE164" s="77"/>
      <c r="EF164" s="77"/>
      <c r="EG164" s="77"/>
      <c r="EH164" s="77"/>
      <c r="EI164" s="77"/>
      <c r="EJ164" s="77"/>
    </row>
    <row r="165" spans="1:140" ht="27" customHeight="1" x14ac:dyDescent="0.2">
      <c r="A165" s="28"/>
      <c r="B165" s="198"/>
      <c r="C165" s="186"/>
      <c r="D165" s="190"/>
      <c r="E165" s="190"/>
      <c r="F165" s="190"/>
      <c r="G165" s="28"/>
      <c r="H165" s="28"/>
      <c r="I165" s="28"/>
      <c r="J165" s="28"/>
      <c r="K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BA165" s="155"/>
      <c r="BB165" s="155"/>
      <c r="BC165" s="155"/>
      <c r="BD165" s="155"/>
      <c r="BE165" s="155"/>
      <c r="BF165" s="156"/>
      <c r="BG165" s="156"/>
      <c r="BH165" s="156"/>
      <c r="BI165" s="77"/>
      <c r="BJ165" s="77"/>
      <c r="BK165" s="77"/>
      <c r="BL165" s="77"/>
      <c r="BM165" s="77"/>
      <c r="BN165" s="77"/>
      <c r="BO165" s="77"/>
      <c r="BP165" s="77"/>
      <c r="BQ165" s="77"/>
      <c r="BR165" s="77"/>
      <c r="BS165" s="77"/>
      <c r="BT165" s="77"/>
      <c r="BU165" s="77"/>
      <c r="BV165" s="77"/>
      <c r="BW165" s="77"/>
      <c r="BX165" s="77"/>
      <c r="BY165" s="77"/>
      <c r="BZ165" s="77"/>
      <c r="CA165" s="77"/>
      <c r="CB165" s="77"/>
      <c r="CC165" s="77"/>
      <c r="CD165" s="77"/>
      <c r="CE165" s="77"/>
      <c r="CF165" s="77"/>
      <c r="CG165" s="77"/>
      <c r="CH165" s="77"/>
      <c r="CI165" s="77"/>
      <c r="CJ165" s="77"/>
      <c r="CK165" s="77"/>
      <c r="CL165" s="77"/>
      <c r="CM165" s="77"/>
      <c r="CN165" s="77"/>
      <c r="CO165" s="77"/>
      <c r="CP165" s="77"/>
      <c r="CQ165" s="77"/>
      <c r="CR165" s="77"/>
      <c r="CS165" s="77"/>
      <c r="CT165" s="77"/>
      <c r="CU165" s="77"/>
      <c r="CV165" s="77"/>
      <c r="CW165" s="77"/>
      <c r="CX165" s="77"/>
      <c r="CY165" s="77"/>
      <c r="CZ165" s="77"/>
      <c r="DA165" s="77"/>
      <c r="DB165" s="77"/>
      <c r="DC165" s="77"/>
      <c r="DD165" s="77"/>
      <c r="DE165" s="77"/>
      <c r="DF165" s="77"/>
      <c r="DG165" s="77"/>
      <c r="DH165" s="77"/>
      <c r="DI165" s="77"/>
      <c r="DJ165" s="77"/>
      <c r="DK165" s="77"/>
      <c r="DL165" s="77"/>
      <c r="DM165" s="77"/>
      <c r="DN165" s="77"/>
      <c r="DO165" s="77"/>
      <c r="DP165" s="77"/>
      <c r="DQ165" s="77"/>
      <c r="DR165" s="77"/>
      <c r="DS165" s="77"/>
      <c r="DT165" s="77"/>
      <c r="DU165" s="77"/>
      <c r="DV165" s="77"/>
      <c r="DW165" s="77"/>
      <c r="DX165" s="77"/>
      <c r="DY165" s="77"/>
      <c r="DZ165" s="77"/>
      <c r="EA165" s="77"/>
      <c r="EB165" s="77"/>
      <c r="EC165" s="77"/>
      <c r="ED165" s="77"/>
      <c r="EE165" s="77"/>
      <c r="EF165" s="77"/>
      <c r="EG165" s="77"/>
      <c r="EH165" s="77"/>
      <c r="EI165" s="77"/>
      <c r="EJ165" s="77"/>
    </row>
    <row r="166" spans="1:140" ht="27" customHeight="1" x14ac:dyDescent="0.2">
      <c r="A166" s="155"/>
      <c r="B166" s="198">
        <v>82</v>
      </c>
      <c r="C166" s="188" t="s">
        <v>215</v>
      </c>
      <c r="D166" s="187">
        <f>N85</f>
        <v>72218.496000000014</v>
      </c>
      <c r="E166" s="188"/>
      <c r="F166" s="188"/>
      <c r="G166" s="155"/>
      <c r="H166" s="155"/>
      <c r="I166" s="155"/>
      <c r="J166" s="155"/>
      <c r="K166" s="155"/>
      <c r="Q166" s="155"/>
      <c r="R166" s="155"/>
      <c r="S166" s="155"/>
      <c r="T166" s="155"/>
      <c r="U166" s="155"/>
      <c r="V166" s="155"/>
      <c r="W166" s="155"/>
      <c r="X166" s="155"/>
      <c r="Y166" s="155"/>
      <c r="Z166" s="155"/>
      <c r="AA166" s="155"/>
      <c r="AB166" s="155"/>
      <c r="AC166" s="155"/>
      <c r="AD166" s="155"/>
      <c r="AE166" s="155"/>
      <c r="AF166" s="155"/>
      <c r="AG166" s="155"/>
      <c r="AH166" s="155"/>
      <c r="AI166" s="155"/>
      <c r="AJ166" s="155"/>
      <c r="AK166" s="155"/>
      <c r="AL166" s="155"/>
      <c r="AM166" s="155"/>
      <c r="AN166" s="155"/>
      <c r="AO166" s="155"/>
      <c r="AP166" s="155"/>
      <c r="AQ166" s="155"/>
      <c r="AR166" s="155"/>
      <c r="AS166" s="155"/>
      <c r="AT166" s="155"/>
      <c r="AU166" s="155"/>
      <c r="BA166" s="155"/>
      <c r="BB166" s="155"/>
      <c r="BC166" s="155"/>
      <c r="BD166" s="155"/>
      <c r="BE166" s="155"/>
      <c r="BF166" s="156"/>
      <c r="BG166" s="156"/>
      <c r="BH166" s="156"/>
      <c r="BI166" s="77"/>
      <c r="BJ166" s="77"/>
      <c r="BK166" s="77"/>
      <c r="BL166" s="77"/>
      <c r="BM166" s="77"/>
      <c r="BN166" s="77"/>
      <c r="BO166" s="77"/>
      <c r="BP166" s="77"/>
      <c r="BQ166" s="77"/>
      <c r="BR166" s="77"/>
      <c r="BS166" s="77"/>
      <c r="BT166" s="77"/>
      <c r="BU166" s="77"/>
      <c r="BV166" s="77"/>
      <c r="BW166" s="77"/>
      <c r="BX166" s="77"/>
      <c r="BY166" s="77"/>
      <c r="BZ166" s="77"/>
      <c r="CA166" s="77"/>
      <c r="CB166" s="77"/>
      <c r="CC166" s="77"/>
      <c r="CD166" s="77"/>
      <c r="CE166" s="77"/>
      <c r="CF166" s="77"/>
      <c r="CG166" s="77"/>
      <c r="CH166" s="77"/>
      <c r="CI166" s="77"/>
      <c r="CJ166" s="77"/>
      <c r="CK166" s="77"/>
      <c r="CL166" s="77"/>
      <c r="CM166" s="77"/>
      <c r="CN166" s="77"/>
      <c r="CO166" s="77"/>
      <c r="CP166" s="77"/>
      <c r="CQ166" s="77"/>
      <c r="CR166" s="77"/>
      <c r="CS166" s="77"/>
      <c r="CT166" s="77"/>
      <c r="CU166" s="77"/>
      <c r="CV166" s="77"/>
      <c r="CW166" s="77"/>
      <c r="CX166" s="77"/>
      <c r="CY166" s="77"/>
      <c r="CZ166" s="77"/>
      <c r="DA166" s="77"/>
      <c r="DB166" s="77"/>
      <c r="DC166" s="77"/>
      <c r="DD166" s="77"/>
      <c r="DE166" s="77"/>
      <c r="DF166" s="77"/>
      <c r="DG166" s="77"/>
      <c r="DH166" s="77"/>
      <c r="DI166" s="77"/>
      <c r="DJ166" s="77"/>
      <c r="DK166" s="77"/>
      <c r="DL166" s="77"/>
      <c r="DM166" s="77"/>
      <c r="DN166" s="77"/>
      <c r="DO166" s="77"/>
      <c r="DP166" s="77"/>
      <c r="DQ166" s="77"/>
      <c r="DR166" s="77"/>
      <c r="DS166" s="77"/>
      <c r="DT166" s="77"/>
      <c r="DU166" s="77"/>
      <c r="DV166" s="77"/>
      <c r="DW166" s="77"/>
      <c r="DX166" s="77"/>
      <c r="DY166" s="77"/>
      <c r="DZ166" s="77"/>
      <c r="EA166" s="77"/>
      <c r="EB166" s="77"/>
      <c r="EC166" s="77"/>
      <c r="ED166" s="77"/>
      <c r="EE166" s="77"/>
      <c r="EF166" s="77"/>
      <c r="EG166" s="77"/>
      <c r="EH166" s="77"/>
      <c r="EI166" s="77"/>
      <c r="EJ166" s="77"/>
    </row>
    <row r="167" spans="1:140" ht="27" customHeight="1" x14ac:dyDescent="0.2">
      <c r="A167" s="155"/>
      <c r="B167" s="198">
        <v>83</v>
      </c>
      <c r="C167" s="188"/>
      <c r="D167" s="188"/>
      <c r="E167" s="187">
        <f>N76</f>
        <v>54163.872000000003</v>
      </c>
      <c r="F167" s="189">
        <f>N94</f>
        <v>18054.624000000007</v>
      </c>
      <c r="G167" s="155"/>
      <c r="H167" s="155"/>
      <c r="I167" s="155"/>
      <c r="J167" s="155"/>
      <c r="K167" s="155"/>
      <c r="Q167" s="155"/>
      <c r="R167" s="155"/>
      <c r="S167" s="155"/>
      <c r="T167" s="155"/>
      <c r="U167" s="155"/>
      <c r="V167" s="155"/>
      <c r="W167" s="155"/>
      <c r="X167" s="155"/>
      <c r="Y167" s="155"/>
      <c r="Z167" s="155"/>
      <c r="AA167" s="155"/>
      <c r="AB167" s="155"/>
      <c r="AC167" s="155"/>
      <c r="AD167" s="155"/>
      <c r="AE167" s="155"/>
      <c r="AF167" s="155"/>
      <c r="AG167" s="155"/>
      <c r="AH167" s="155"/>
      <c r="AI167" s="155"/>
      <c r="AJ167" s="155"/>
      <c r="AK167" s="155"/>
      <c r="AL167" s="155"/>
      <c r="AM167" s="155"/>
      <c r="AN167" s="155"/>
      <c r="AO167" s="155"/>
      <c r="AP167" s="155"/>
      <c r="AQ167" s="155"/>
      <c r="AR167" s="155"/>
      <c r="AS167" s="155"/>
      <c r="AT167" s="155"/>
      <c r="AU167" s="155"/>
      <c r="BA167" s="155"/>
      <c r="BB167" s="155"/>
      <c r="BC167" s="155"/>
      <c r="BD167" s="155"/>
      <c r="BE167" s="155"/>
      <c r="BF167" s="156"/>
      <c r="BG167" s="156"/>
      <c r="BH167" s="156"/>
      <c r="BI167" s="77"/>
      <c r="BJ167" s="77"/>
      <c r="BK167" s="77"/>
      <c r="BL167" s="77"/>
      <c r="BM167" s="77"/>
      <c r="BN167" s="77"/>
      <c r="BO167" s="77"/>
      <c r="BP167" s="77"/>
      <c r="BQ167" s="77"/>
      <c r="BR167" s="77"/>
      <c r="BS167" s="77"/>
      <c r="BT167" s="77"/>
      <c r="BU167" s="77"/>
      <c r="BV167" s="77"/>
      <c r="BW167" s="77"/>
      <c r="BX167" s="77"/>
      <c r="BY167" s="77"/>
      <c r="BZ167" s="77"/>
      <c r="CA167" s="77"/>
      <c r="CB167" s="77"/>
      <c r="CC167" s="77"/>
      <c r="CD167" s="77"/>
      <c r="CE167" s="77"/>
      <c r="CF167" s="77"/>
      <c r="CG167" s="77"/>
      <c r="CH167" s="77"/>
      <c r="CI167" s="77"/>
      <c r="CJ167" s="77"/>
      <c r="CK167" s="77"/>
      <c r="CL167" s="77"/>
      <c r="CM167" s="77"/>
      <c r="CN167" s="77"/>
      <c r="CO167" s="77"/>
      <c r="CP167" s="77"/>
      <c r="CQ167" s="77"/>
      <c r="CR167" s="77"/>
      <c r="CS167" s="77"/>
      <c r="CT167" s="77"/>
      <c r="CU167" s="77"/>
      <c r="CV167" s="77"/>
      <c r="CW167" s="77"/>
      <c r="CX167" s="77"/>
      <c r="CY167" s="77"/>
      <c r="CZ167" s="77"/>
      <c r="DA167" s="77"/>
      <c r="DB167" s="77"/>
      <c r="DC167" s="77"/>
      <c r="DD167" s="77"/>
      <c r="DE167" s="77"/>
      <c r="DF167" s="77"/>
      <c r="DG167" s="77"/>
      <c r="DH167" s="77"/>
      <c r="DI167" s="77"/>
      <c r="DJ167" s="77"/>
      <c r="DK167" s="77"/>
      <c r="DL167" s="77"/>
      <c r="DM167" s="77"/>
      <c r="DN167" s="77"/>
      <c r="DO167" s="77"/>
      <c r="DP167" s="77"/>
      <c r="DQ167" s="77"/>
      <c r="DR167" s="77"/>
      <c r="DS167" s="77"/>
      <c r="DT167" s="77"/>
      <c r="DU167" s="77"/>
      <c r="DV167" s="77"/>
      <c r="DW167" s="77"/>
      <c r="DX167" s="77"/>
      <c r="DY167" s="77"/>
      <c r="DZ167" s="77"/>
      <c r="EA167" s="77"/>
      <c r="EB167" s="77"/>
      <c r="EC167" s="77"/>
      <c r="ED167" s="77"/>
      <c r="EE167" s="77"/>
      <c r="EF167" s="77"/>
      <c r="EG167" s="77"/>
      <c r="EH167" s="77"/>
      <c r="EI167" s="77"/>
      <c r="EJ167" s="77"/>
    </row>
    <row r="168" spans="1:140" ht="27" customHeight="1" x14ac:dyDescent="0.2">
      <c r="A168" s="155"/>
      <c r="B168" s="198"/>
      <c r="C168" s="188"/>
      <c r="D168" s="188"/>
      <c r="E168" s="188"/>
      <c r="F168" s="188"/>
      <c r="G168" s="155"/>
      <c r="H168" s="155"/>
      <c r="I168" s="155"/>
      <c r="J168" s="155"/>
      <c r="K168" s="155"/>
      <c r="Q168" s="155"/>
      <c r="R168" s="155"/>
      <c r="S168" s="155"/>
      <c r="T168" s="155"/>
      <c r="U168" s="155"/>
      <c r="V168" s="155"/>
      <c r="W168" s="155"/>
      <c r="X168" s="155"/>
      <c r="Y168" s="155"/>
      <c r="Z168" s="155"/>
      <c r="AA168" s="155"/>
      <c r="AB168" s="155"/>
      <c r="AC168" s="155"/>
      <c r="AD168" s="155"/>
      <c r="AE168" s="155"/>
      <c r="AF168" s="155"/>
      <c r="AG168" s="155"/>
      <c r="AH168" s="155"/>
      <c r="AI168" s="155"/>
      <c r="AJ168" s="155"/>
      <c r="AK168" s="155"/>
      <c r="AL168" s="155"/>
      <c r="AM168" s="155"/>
      <c r="AN168" s="155"/>
      <c r="AO168" s="155"/>
      <c r="AP168" s="155"/>
      <c r="AQ168" s="155"/>
      <c r="AR168" s="155"/>
      <c r="AS168" s="155"/>
      <c r="AT168" s="155"/>
      <c r="AU168" s="155"/>
      <c r="BA168" s="155"/>
      <c r="BB168" s="155"/>
      <c r="BC168" s="155"/>
      <c r="BD168" s="155"/>
      <c r="BE168" s="155"/>
      <c r="BF168" s="156"/>
      <c r="BG168" s="156"/>
      <c r="BH168" s="156"/>
      <c r="BI168" s="77"/>
      <c r="BJ168" s="77"/>
      <c r="BK168" s="77"/>
      <c r="BL168" s="77"/>
      <c r="BM168" s="77"/>
      <c r="BN168" s="77"/>
      <c r="BO168" s="77"/>
      <c r="BP168" s="77"/>
      <c r="BQ168" s="77"/>
      <c r="BR168" s="77"/>
      <c r="BS168" s="77"/>
      <c r="BT168" s="77"/>
      <c r="BU168" s="77"/>
      <c r="BV168" s="77"/>
      <c r="BW168" s="77"/>
      <c r="BX168" s="77"/>
      <c r="BY168" s="77"/>
      <c r="BZ168" s="77"/>
      <c r="CA168" s="77"/>
      <c r="CB168" s="77"/>
      <c r="CC168" s="77"/>
      <c r="CD168" s="77"/>
      <c r="CE168" s="77"/>
      <c r="CF168" s="77"/>
      <c r="CG168" s="77"/>
      <c r="CH168" s="77"/>
      <c r="CI168" s="77"/>
      <c r="CJ168" s="77"/>
      <c r="CK168" s="77"/>
      <c r="CL168" s="77"/>
      <c r="CM168" s="77"/>
      <c r="CN168" s="77"/>
      <c r="CO168" s="77"/>
      <c r="CP168" s="77"/>
      <c r="CQ168" s="77"/>
      <c r="CR168" s="77"/>
      <c r="CS168" s="77"/>
      <c r="CT168" s="77"/>
      <c r="CU168" s="77"/>
      <c r="CV168" s="77"/>
      <c r="CW168" s="77"/>
      <c r="CX168" s="77"/>
      <c r="CY168" s="77"/>
      <c r="CZ168" s="77"/>
      <c r="DA168" s="77"/>
      <c r="DB168" s="77"/>
      <c r="DC168" s="77"/>
      <c r="DD168" s="77"/>
      <c r="DE168" s="77"/>
      <c r="DF168" s="77"/>
      <c r="DG168" s="77"/>
      <c r="DH168" s="77"/>
      <c r="DI168" s="77"/>
      <c r="DJ168" s="77"/>
      <c r="DK168" s="77"/>
      <c r="DL168" s="77"/>
      <c r="DM168" s="77"/>
      <c r="DN168" s="77"/>
      <c r="DO168" s="77"/>
      <c r="DP168" s="77"/>
      <c r="DQ168" s="77"/>
      <c r="DR168" s="77"/>
      <c r="DS168" s="77"/>
      <c r="DT168" s="77"/>
      <c r="DU168" s="77"/>
      <c r="DV168" s="77"/>
      <c r="DW168" s="77"/>
      <c r="DX168" s="77"/>
      <c r="DY168" s="77"/>
      <c r="DZ168" s="77"/>
      <c r="EA168" s="77"/>
      <c r="EB168" s="77"/>
      <c r="EC168" s="77"/>
      <c r="ED168" s="77"/>
      <c r="EE168" s="77"/>
      <c r="EF168" s="77"/>
      <c r="EG168" s="77"/>
      <c r="EH168" s="77"/>
      <c r="EI168" s="77"/>
      <c r="EJ168" s="77"/>
    </row>
    <row r="169" spans="1:140" ht="27" customHeight="1" x14ac:dyDescent="0.2">
      <c r="A169" s="155"/>
      <c r="B169" s="198">
        <v>84</v>
      </c>
      <c r="C169" s="186" t="s">
        <v>214</v>
      </c>
      <c r="D169" s="187">
        <f>O85</f>
        <v>305945.03520000004</v>
      </c>
      <c r="E169" s="186"/>
      <c r="F169" s="186"/>
      <c r="G169" s="155"/>
      <c r="H169" s="155"/>
      <c r="I169" s="155"/>
      <c r="J169" s="155"/>
      <c r="K169" s="155"/>
      <c r="Q169" s="155"/>
      <c r="R169" s="155"/>
      <c r="S169" s="155"/>
      <c r="T169" s="155"/>
      <c r="U169" s="155"/>
      <c r="V169" s="155"/>
      <c r="W169" s="155"/>
      <c r="X169" s="155"/>
      <c r="Y169" s="155"/>
      <c r="Z169" s="155"/>
      <c r="AA169" s="155"/>
      <c r="AB169" s="155"/>
      <c r="AC169" s="155"/>
      <c r="AD169" s="155"/>
      <c r="AE169" s="155"/>
      <c r="AF169" s="155"/>
      <c r="AG169" s="155"/>
      <c r="AH169" s="155"/>
      <c r="AI169" s="155"/>
      <c r="AJ169" s="155"/>
      <c r="AK169" s="155"/>
      <c r="AL169" s="155"/>
      <c r="AM169" s="155"/>
      <c r="AN169" s="155"/>
      <c r="AO169" s="155"/>
      <c r="AP169" s="155"/>
      <c r="AQ169" s="155"/>
      <c r="AR169" s="155"/>
      <c r="AS169" s="155"/>
      <c r="AT169" s="155"/>
      <c r="AU169" s="155"/>
      <c r="BA169" s="155"/>
      <c r="BB169" s="155"/>
      <c r="BC169" s="155"/>
      <c r="BD169" s="155"/>
      <c r="BE169" s="155"/>
      <c r="BF169" s="156"/>
      <c r="BG169" s="156"/>
      <c r="BH169" s="156"/>
      <c r="BI169" s="77"/>
      <c r="BJ169" s="77"/>
      <c r="BK169" s="77"/>
      <c r="BL169" s="77"/>
      <c r="BM169" s="77"/>
      <c r="BN169" s="77"/>
      <c r="BO169" s="77"/>
      <c r="BP169" s="77"/>
      <c r="BQ169" s="77"/>
      <c r="BR169" s="77"/>
      <c r="BS169" s="77"/>
      <c r="BT169" s="77"/>
      <c r="BU169" s="77"/>
      <c r="BV169" s="77"/>
      <c r="BW169" s="77"/>
      <c r="BX169" s="77"/>
      <c r="BY169" s="77"/>
      <c r="BZ169" s="77"/>
      <c r="CA169" s="77"/>
      <c r="CB169" s="77"/>
      <c r="CC169" s="77"/>
      <c r="CD169" s="77"/>
      <c r="CE169" s="77"/>
      <c r="CF169" s="77"/>
      <c r="CG169" s="77"/>
      <c r="CH169" s="77"/>
      <c r="CI169" s="77"/>
      <c r="CJ169" s="77"/>
      <c r="CK169" s="77"/>
      <c r="CL169" s="77"/>
      <c r="CM169" s="77"/>
      <c r="CN169" s="77"/>
      <c r="CO169" s="77"/>
      <c r="CP169" s="77"/>
      <c r="CQ169" s="77"/>
      <c r="CR169" s="77"/>
      <c r="CS169" s="77"/>
      <c r="CT169" s="77"/>
      <c r="CU169" s="77"/>
      <c r="CV169" s="77"/>
      <c r="CW169" s="77"/>
      <c r="CX169" s="77"/>
      <c r="CY169" s="77"/>
      <c r="CZ169" s="77"/>
      <c r="DA169" s="77"/>
      <c r="DB169" s="77"/>
      <c r="DC169" s="77"/>
      <c r="DD169" s="77"/>
      <c r="DE169" s="77"/>
      <c r="DF169" s="77"/>
      <c r="DG169" s="77"/>
      <c r="DH169" s="77"/>
      <c r="DI169" s="77"/>
      <c r="DJ169" s="77"/>
      <c r="DK169" s="77"/>
      <c r="DL169" s="77"/>
      <c r="DM169" s="77"/>
      <c r="DN169" s="77"/>
      <c r="DO169" s="77"/>
      <c r="DP169" s="77"/>
      <c r="DQ169" s="77"/>
      <c r="DR169" s="77"/>
      <c r="DS169" s="77"/>
      <c r="DT169" s="77"/>
      <c r="DU169" s="77"/>
      <c r="DV169" s="77"/>
      <c r="DW169" s="77"/>
      <c r="DX169" s="77"/>
      <c r="DY169" s="77"/>
      <c r="DZ169" s="77"/>
      <c r="EA169" s="77"/>
      <c r="EB169" s="77"/>
      <c r="EC169" s="77"/>
      <c r="ED169" s="77"/>
      <c r="EE169" s="77"/>
      <c r="EF169" s="77"/>
      <c r="EG169" s="77"/>
      <c r="EH169" s="77"/>
      <c r="EI169" s="77"/>
      <c r="EJ169" s="77"/>
    </row>
    <row r="170" spans="1:140" ht="27" customHeight="1" x14ac:dyDescent="0.2">
      <c r="B170" s="198">
        <v>85</v>
      </c>
      <c r="C170" s="186"/>
      <c r="D170" s="186"/>
      <c r="E170" s="187">
        <f>O76</f>
        <v>229458.7764</v>
      </c>
      <c r="F170" s="187">
        <f>O94</f>
        <v>76486.258800000025</v>
      </c>
      <c r="BA170" s="155"/>
      <c r="BB170" s="155"/>
      <c r="BC170" s="155"/>
      <c r="BD170" s="155"/>
      <c r="BE170" s="155"/>
      <c r="BF170" s="156"/>
      <c r="BG170" s="156"/>
      <c r="BH170" s="156"/>
      <c r="BI170" s="77"/>
      <c r="BJ170" s="77"/>
      <c r="BK170" s="77"/>
      <c r="BL170" s="77"/>
      <c r="BM170" s="77"/>
      <c r="BN170" s="77"/>
      <c r="BO170" s="77"/>
      <c r="BP170" s="77"/>
      <c r="BQ170" s="77"/>
      <c r="BR170" s="77"/>
      <c r="BS170" s="77"/>
      <c r="BT170" s="77"/>
      <c r="BU170" s="77"/>
      <c r="BV170" s="77"/>
      <c r="BW170" s="77"/>
      <c r="BX170" s="77"/>
      <c r="BY170" s="77"/>
      <c r="BZ170" s="77"/>
      <c r="CA170" s="77"/>
      <c r="CB170" s="77"/>
      <c r="CC170" s="77"/>
      <c r="CD170" s="77"/>
      <c r="CE170" s="77"/>
      <c r="CF170" s="77"/>
      <c r="CG170" s="77"/>
      <c r="CH170" s="77"/>
      <c r="CI170" s="77"/>
      <c r="CJ170" s="77"/>
      <c r="CK170" s="77"/>
      <c r="CL170" s="77"/>
      <c r="CM170" s="77"/>
      <c r="CN170" s="77"/>
      <c r="CO170" s="77"/>
      <c r="CP170" s="77"/>
      <c r="CQ170" s="77"/>
      <c r="CR170" s="77"/>
      <c r="CS170" s="77"/>
      <c r="CT170" s="77"/>
      <c r="CU170" s="77"/>
      <c r="CV170" s="77"/>
      <c r="CW170" s="77"/>
      <c r="CX170" s="77"/>
      <c r="CY170" s="77"/>
      <c r="CZ170" s="77"/>
      <c r="DA170" s="77"/>
      <c r="DB170" s="77"/>
      <c r="DC170" s="77"/>
      <c r="DD170" s="77"/>
      <c r="DE170" s="77"/>
      <c r="DF170" s="77"/>
      <c r="DG170" s="77"/>
      <c r="DH170" s="77"/>
      <c r="DI170" s="77"/>
      <c r="DJ170" s="77"/>
      <c r="DK170" s="77"/>
      <c r="DL170" s="77"/>
      <c r="DM170" s="77"/>
      <c r="DN170" s="77"/>
      <c r="DO170" s="77"/>
      <c r="DP170" s="77"/>
      <c r="DQ170" s="77"/>
      <c r="DR170" s="77"/>
      <c r="DS170" s="77"/>
      <c r="DT170" s="77"/>
      <c r="DU170" s="77"/>
      <c r="DV170" s="77"/>
      <c r="DW170" s="77"/>
      <c r="DX170" s="77"/>
      <c r="DY170" s="77"/>
      <c r="DZ170" s="77"/>
      <c r="EA170" s="77"/>
      <c r="EB170" s="77"/>
      <c r="EC170" s="77"/>
      <c r="ED170" s="77"/>
      <c r="EE170" s="77"/>
      <c r="EF170" s="77"/>
      <c r="EG170" s="77"/>
      <c r="EH170" s="77"/>
      <c r="EI170" s="77"/>
      <c r="EJ170" s="77"/>
    </row>
    <row r="171" spans="1:140" ht="27" customHeight="1" x14ac:dyDescent="0.2">
      <c r="B171" s="198"/>
      <c r="C171" s="186"/>
      <c r="D171" s="186"/>
      <c r="E171" s="186"/>
      <c r="F171" s="186"/>
      <c r="BA171" s="155"/>
      <c r="BB171" s="155"/>
      <c r="BC171" s="155"/>
      <c r="BD171" s="155"/>
      <c r="BE171" s="155"/>
      <c r="BF171" s="156"/>
      <c r="BG171" s="156"/>
      <c r="BH171" s="156"/>
      <c r="BI171" s="77"/>
      <c r="BJ171" s="77"/>
      <c r="BK171" s="77"/>
      <c r="BL171" s="77"/>
      <c r="BM171" s="77"/>
      <c r="BN171" s="77"/>
      <c r="BO171" s="77"/>
      <c r="BP171" s="77"/>
      <c r="BQ171" s="77"/>
      <c r="BR171" s="77"/>
      <c r="BS171" s="77"/>
      <c r="BT171" s="77"/>
      <c r="BU171" s="77"/>
      <c r="BV171" s="77"/>
      <c r="BW171" s="77"/>
      <c r="BX171" s="77"/>
      <c r="BY171" s="77"/>
      <c r="BZ171" s="77"/>
      <c r="CA171" s="77"/>
      <c r="CB171" s="77"/>
      <c r="CC171" s="77"/>
      <c r="CD171" s="77"/>
      <c r="CE171" s="77"/>
      <c r="CF171" s="77"/>
      <c r="CG171" s="77"/>
      <c r="CH171" s="77"/>
      <c r="CI171" s="77"/>
      <c r="CJ171" s="77"/>
      <c r="CK171" s="77"/>
      <c r="CL171" s="77"/>
      <c r="CM171" s="77"/>
      <c r="CN171" s="77"/>
      <c r="CO171" s="77"/>
      <c r="CP171" s="77"/>
      <c r="CQ171" s="77"/>
      <c r="CR171" s="77"/>
      <c r="CS171" s="77"/>
      <c r="CT171" s="77"/>
      <c r="CU171" s="77"/>
      <c r="CV171" s="77"/>
      <c r="CW171" s="77"/>
      <c r="CX171" s="77"/>
      <c r="CY171" s="77"/>
      <c r="CZ171" s="77"/>
      <c r="DA171" s="77"/>
      <c r="DB171" s="77"/>
      <c r="DC171" s="77"/>
      <c r="DD171" s="77"/>
      <c r="DE171" s="77"/>
      <c r="DF171" s="77"/>
      <c r="DG171" s="77"/>
      <c r="DH171" s="77"/>
      <c r="DI171" s="77"/>
      <c r="DJ171" s="77"/>
      <c r="DK171" s="77"/>
      <c r="DL171" s="77"/>
      <c r="DM171" s="77"/>
      <c r="DN171" s="77"/>
      <c r="DO171" s="77"/>
      <c r="DP171" s="77"/>
      <c r="DQ171" s="77"/>
      <c r="DR171" s="77"/>
      <c r="DS171" s="77"/>
      <c r="DT171" s="77"/>
      <c r="DU171" s="77"/>
      <c r="DV171" s="77"/>
      <c r="DW171" s="77"/>
      <c r="DX171" s="77"/>
      <c r="DY171" s="77"/>
      <c r="DZ171" s="77"/>
      <c r="EA171" s="77"/>
      <c r="EB171" s="77"/>
      <c r="EC171" s="77"/>
      <c r="ED171" s="77"/>
      <c r="EE171" s="77"/>
      <c r="EF171" s="77"/>
      <c r="EG171" s="77"/>
      <c r="EH171" s="77"/>
      <c r="EI171" s="77"/>
      <c r="EJ171" s="77"/>
    </row>
    <row r="172" spans="1:140" ht="27" customHeight="1" x14ac:dyDescent="0.2">
      <c r="A172" s="155"/>
      <c r="C172" s="155"/>
      <c r="D172" s="155"/>
      <c r="E172" s="155"/>
      <c r="F172" s="155"/>
      <c r="G172" s="155"/>
      <c r="H172" s="155"/>
      <c r="I172" s="155"/>
      <c r="J172" s="155"/>
      <c r="K172" s="155"/>
      <c r="Q172" s="155"/>
      <c r="R172" s="155"/>
      <c r="S172" s="155"/>
      <c r="T172" s="155"/>
      <c r="U172" s="155"/>
      <c r="V172" s="155"/>
      <c r="W172" s="155"/>
      <c r="X172" s="155"/>
      <c r="Y172" s="155"/>
      <c r="Z172" s="155"/>
      <c r="AA172" s="155"/>
      <c r="AB172" s="155"/>
      <c r="AC172" s="155"/>
      <c r="AD172" s="155"/>
      <c r="AE172" s="155"/>
      <c r="AF172" s="155"/>
      <c r="AG172" s="155"/>
      <c r="AH172" s="155"/>
      <c r="AI172" s="155"/>
      <c r="AJ172" s="155"/>
      <c r="AK172" s="155"/>
      <c r="AL172" s="155"/>
      <c r="AM172" s="155"/>
      <c r="AN172" s="155"/>
      <c r="AO172" s="155"/>
      <c r="AP172" s="155"/>
      <c r="AQ172" s="155"/>
      <c r="AR172" s="155"/>
      <c r="AS172" s="155"/>
      <c r="AT172" s="155"/>
      <c r="AU172" s="155"/>
      <c r="AV172" s="155"/>
      <c r="AW172" s="155"/>
      <c r="AX172" s="155"/>
      <c r="BA172" s="155"/>
      <c r="BB172" s="155"/>
      <c r="BC172" s="155"/>
      <c r="BD172" s="155"/>
      <c r="BE172" s="155"/>
      <c r="BF172" s="156"/>
      <c r="BG172" s="156"/>
      <c r="BH172" s="156"/>
      <c r="BI172" s="77"/>
      <c r="BJ172" s="77"/>
      <c r="BK172" s="77"/>
      <c r="BL172" s="77"/>
      <c r="BM172" s="77"/>
      <c r="BN172" s="77"/>
      <c r="BO172" s="77"/>
      <c r="BP172" s="77"/>
      <c r="BQ172" s="77"/>
      <c r="BR172" s="77"/>
      <c r="BS172" s="77"/>
      <c r="BT172" s="77"/>
      <c r="BU172" s="77"/>
      <c r="BV172" s="77"/>
      <c r="BW172" s="77"/>
      <c r="BX172" s="77"/>
      <c r="BY172" s="77"/>
      <c r="BZ172" s="77"/>
      <c r="CA172" s="77"/>
      <c r="CB172" s="77"/>
      <c r="CC172" s="77"/>
      <c r="CD172" s="77"/>
      <c r="CE172" s="77"/>
      <c r="CF172" s="77"/>
      <c r="CG172" s="77"/>
      <c r="CH172" s="77"/>
      <c r="CI172" s="77"/>
      <c r="CJ172" s="77"/>
      <c r="CK172" s="77"/>
      <c r="CL172" s="77"/>
      <c r="CM172" s="77"/>
      <c r="CN172" s="77"/>
      <c r="CO172" s="77"/>
      <c r="CP172" s="77"/>
      <c r="CQ172" s="77"/>
      <c r="CR172" s="77"/>
      <c r="CS172" s="77"/>
      <c r="CT172" s="77"/>
      <c r="CU172" s="77"/>
      <c r="CV172" s="77"/>
      <c r="CW172" s="77"/>
      <c r="CX172" s="77"/>
      <c r="CY172" s="77"/>
      <c r="CZ172" s="77"/>
      <c r="DA172" s="77"/>
      <c r="DB172" s="77"/>
      <c r="DC172" s="77"/>
      <c r="DD172" s="77"/>
      <c r="DE172" s="77"/>
      <c r="DF172" s="77"/>
      <c r="DG172" s="77"/>
      <c r="DH172" s="77"/>
      <c r="DI172" s="77"/>
      <c r="DJ172" s="77"/>
      <c r="DK172" s="77"/>
      <c r="DL172" s="77"/>
      <c r="DM172" s="77"/>
      <c r="DN172" s="77"/>
      <c r="DO172" s="77"/>
      <c r="DP172" s="77"/>
      <c r="DQ172" s="77"/>
      <c r="DR172" s="77"/>
      <c r="DS172" s="77"/>
      <c r="DT172" s="77"/>
      <c r="DU172" s="77"/>
      <c r="DV172" s="77"/>
      <c r="DW172" s="77"/>
      <c r="DX172" s="77"/>
      <c r="DY172" s="77"/>
      <c r="DZ172" s="77"/>
      <c r="EA172" s="77"/>
      <c r="EB172" s="77"/>
      <c r="EC172" s="77"/>
      <c r="ED172" s="77"/>
      <c r="EE172" s="77"/>
      <c r="EF172" s="77"/>
      <c r="EG172" s="77"/>
      <c r="EH172" s="77"/>
      <c r="EI172" s="77"/>
      <c r="EJ172" s="77"/>
    </row>
    <row r="173" spans="1:140" ht="27" customHeight="1" x14ac:dyDescent="0.2">
      <c r="A173" s="155"/>
      <c r="B173" s="155"/>
      <c r="C173" s="155"/>
      <c r="D173" s="155"/>
      <c r="E173" s="155"/>
      <c r="F173" s="155"/>
      <c r="G173" s="155"/>
      <c r="H173" s="155"/>
      <c r="I173" s="155"/>
      <c r="J173" s="155"/>
      <c r="K173" s="155"/>
      <c r="Q173" s="155"/>
      <c r="R173" s="155"/>
      <c r="S173" s="155"/>
      <c r="T173" s="155"/>
      <c r="U173" s="155"/>
      <c r="V173" s="155"/>
      <c r="W173" s="155"/>
      <c r="X173" s="155"/>
      <c r="Y173" s="155"/>
      <c r="Z173" s="155"/>
      <c r="AA173" s="155"/>
      <c r="AB173" s="155"/>
      <c r="AC173" s="155"/>
      <c r="AD173" s="155"/>
      <c r="AE173" s="155"/>
      <c r="AF173" s="155"/>
      <c r="AG173" s="155"/>
      <c r="AH173" s="155"/>
      <c r="AI173" s="155"/>
      <c r="AJ173" s="155"/>
      <c r="AK173" s="155"/>
      <c r="AL173" s="155"/>
      <c r="AM173" s="155"/>
      <c r="AN173" s="155"/>
      <c r="AO173" s="155"/>
      <c r="AP173" s="155"/>
      <c r="AQ173" s="155"/>
      <c r="AR173" s="155"/>
      <c r="AS173" s="155"/>
      <c r="AT173" s="155"/>
      <c r="AU173" s="155"/>
      <c r="AV173" s="155"/>
      <c r="AW173" s="155"/>
      <c r="AX173" s="155"/>
      <c r="BA173" s="155"/>
      <c r="BB173" s="155"/>
      <c r="BC173" s="155"/>
      <c r="BD173" s="155"/>
      <c r="BE173" s="155"/>
      <c r="BF173" s="156"/>
      <c r="BG173" s="156"/>
      <c r="BH173" s="156"/>
      <c r="BI173" s="77"/>
      <c r="BJ173" s="77"/>
      <c r="BK173" s="77"/>
      <c r="BL173" s="77"/>
      <c r="BM173" s="77"/>
      <c r="BN173" s="77"/>
      <c r="BO173" s="77"/>
      <c r="BP173" s="77"/>
      <c r="BQ173" s="77"/>
      <c r="BR173" s="77"/>
      <c r="BS173" s="77"/>
      <c r="BT173" s="77"/>
      <c r="BU173" s="77"/>
      <c r="BV173" s="77"/>
      <c r="BW173" s="77"/>
      <c r="BX173" s="77"/>
      <c r="BY173" s="77"/>
      <c r="BZ173" s="77"/>
      <c r="CA173" s="77"/>
      <c r="CB173" s="77"/>
      <c r="CC173" s="77"/>
      <c r="CD173" s="77"/>
      <c r="CE173" s="77"/>
      <c r="CF173" s="77"/>
      <c r="CG173" s="77"/>
      <c r="CH173" s="77"/>
      <c r="CI173" s="77"/>
      <c r="CJ173" s="77"/>
      <c r="CK173" s="77"/>
      <c r="CL173" s="77"/>
      <c r="CM173" s="77"/>
      <c r="CN173" s="77"/>
      <c r="CO173" s="77"/>
      <c r="CP173" s="77"/>
      <c r="CQ173" s="77"/>
      <c r="CR173" s="77"/>
      <c r="CS173" s="77"/>
      <c r="CT173" s="77"/>
      <c r="CU173" s="77"/>
      <c r="CV173" s="77"/>
      <c r="CW173" s="77"/>
      <c r="CX173" s="77"/>
      <c r="CY173" s="77"/>
      <c r="CZ173" s="77"/>
      <c r="DA173" s="77"/>
      <c r="DB173" s="77"/>
      <c r="DC173" s="77"/>
      <c r="DD173" s="77"/>
      <c r="DE173" s="77"/>
      <c r="DF173" s="77"/>
      <c r="DG173" s="77"/>
      <c r="DH173" s="77"/>
      <c r="DI173" s="77"/>
      <c r="DJ173" s="77"/>
      <c r="DK173" s="77"/>
      <c r="DL173" s="77"/>
      <c r="DM173" s="77"/>
      <c r="DN173" s="77"/>
      <c r="DO173" s="77"/>
      <c r="DP173" s="77"/>
      <c r="DQ173" s="77"/>
      <c r="DR173" s="77"/>
      <c r="DS173" s="77"/>
      <c r="DT173" s="77"/>
      <c r="DU173" s="77"/>
      <c r="DV173" s="77"/>
      <c r="DW173" s="77"/>
      <c r="DX173" s="77"/>
      <c r="DY173" s="77"/>
      <c r="DZ173" s="77"/>
      <c r="EA173" s="77"/>
      <c r="EB173" s="77"/>
      <c r="EC173" s="77"/>
      <c r="ED173" s="77"/>
      <c r="EE173" s="77"/>
      <c r="EF173" s="77"/>
      <c r="EG173" s="77"/>
      <c r="EH173" s="77"/>
      <c r="EI173" s="77"/>
      <c r="EJ173" s="77"/>
    </row>
    <row r="174" spans="1:140" ht="27" customHeight="1" x14ac:dyDescent="0.2">
      <c r="A174" s="155"/>
      <c r="B174" s="155"/>
      <c r="C174" s="155"/>
      <c r="D174" s="155"/>
      <c r="E174" s="155"/>
      <c r="F174" s="155"/>
      <c r="G174" s="155"/>
      <c r="H174" s="155"/>
      <c r="I174" s="155"/>
      <c r="J174" s="155"/>
      <c r="K174" s="155"/>
      <c r="Q174" s="155"/>
      <c r="R174" s="155"/>
      <c r="S174" s="155"/>
      <c r="T174" s="155"/>
      <c r="U174" s="155"/>
      <c r="V174" s="155"/>
      <c r="W174" s="155"/>
      <c r="X174" s="155"/>
      <c r="Y174" s="155"/>
      <c r="Z174" s="155"/>
      <c r="AA174" s="155"/>
      <c r="AB174" s="155"/>
      <c r="AC174" s="155"/>
      <c r="AD174" s="155"/>
      <c r="AE174" s="155"/>
      <c r="AF174" s="155"/>
      <c r="AG174" s="155"/>
      <c r="AH174" s="155"/>
      <c r="AI174" s="155"/>
      <c r="AJ174" s="155"/>
      <c r="AK174" s="155"/>
      <c r="AL174" s="155"/>
      <c r="AM174" s="155"/>
      <c r="AN174" s="155"/>
      <c r="AO174" s="155"/>
      <c r="AP174" s="155"/>
      <c r="AQ174" s="155"/>
      <c r="AR174" s="155"/>
      <c r="AS174" s="155"/>
      <c r="AT174" s="155"/>
      <c r="AU174" s="155"/>
      <c r="AV174" s="155"/>
      <c r="AW174" s="155"/>
      <c r="AX174" s="155"/>
      <c r="BA174" s="155"/>
      <c r="BB174" s="155"/>
      <c r="BC174" s="155"/>
      <c r="BD174" s="155"/>
      <c r="BE174" s="155"/>
      <c r="BF174" s="156"/>
      <c r="BG174" s="156"/>
      <c r="BH174" s="156"/>
      <c r="BI174" s="77"/>
      <c r="BJ174" s="77"/>
      <c r="BK174" s="77"/>
      <c r="BL174" s="77"/>
      <c r="BM174" s="77"/>
      <c r="BN174" s="77"/>
      <c r="BO174" s="77"/>
      <c r="BP174" s="77"/>
      <c r="BQ174" s="77"/>
      <c r="BR174" s="77"/>
      <c r="BS174" s="77"/>
      <c r="BT174" s="77"/>
      <c r="BU174" s="77"/>
      <c r="BV174" s="77"/>
      <c r="BW174" s="77"/>
      <c r="BX174" s="77"/>
      <c r="BY174" s="77"/>
      <c r="BZ174" s="77"/>
      <c r="CA174" s="77"/>
      <c r="CB174" s="77"/>
      <c r="CC174" s="77"/>
      <c r="CD174" s="77"/>
      <c r="CE174" s="77"/>
      <c r="CF174" s="77"/>
      <c r="CG174" s="77"/>
      <c r="CH174" s="77"/>
      <c r="CI174" s="77"/>
      <c r="CJ174" s="77"/>
      <c r="CK174" s="77"/>
      <c r="CL174" s="77"/>
      <c r="CM174" s="77"/>
      <c r="CN174" s="77"/>
      <c r="CO174" s="77"/>
      <c r="CP174" s="77"/>
      <c r="CQ174" s="77"/>
      <c r="CR174" s="77"/>
      <c r="CS174" s="77"/>
      <c r="CT174" s="77"/>
      <c r="CU174" s="77"/>
      <c r="CV174" s="77"/>
      <c r="CW174" s="77"/>
      <c r="CX174" s="77"/>
      <c r="CY174" s="77"/>
      <c r="CZ174" s="77"/>
      <c r="DA174" s="77"/>
      <c r="DB174" s="77"/>
      <c r="DC174" s="77"/>
      <c r="DD174" s="77"/>
      <c r="DE174" s="77"/>
      <c r="DF174" s="77"/>
      <c r="DG174" s="77"/>
      <c r="DH174" s="77"/>
      <c r="DI174" s="77"/>
      <c r="DJ174" s="77"/>
      <c r="DK174" s="77"/>
      <c r="DL174" s="77"/>
      <c r="DM174" s="77"/>
      <c r="DN174" s="77"/>
      <c r="DO174" s="77"/>
      <c r="DP174" s="77"/>
      <c r="DQ174" s="77"/>
      <c r="DR174" s="77"/>
      <c r="DS174" s="77"/>
      <c r="DT174" s="77"/>
      <c r="DU174" s="77"/>
      <c r="DV174" s="77"/>
      <c r="DW174" s="77"/>
      <c r="DX174" s="77"/>
      <c r="DY174" s="77"/>
      <c r="DZ174" s="77"/>
      <c r="EA174" s="77"/>
      <c r="EB174" s="77"/>
      <c r="EC174" s="77"/>
      <c r="ED174" s="77"/>
      <c r="EE174" s="77"/>
      <c r="EF174" s="77"/>
      <c r="EG174" s="77"/>
      <c r="EH174" s="77"/>
      <c r="EI174" s="77"/>
      <c r="EJ174" s="77"/>
    </row>
    <row r="175" spans="1:140" ht="27" customHeight="1" x14ac:dyDescent="0.2">
      <c r="A175" s="155"/>
      <c r="B175" s="155"/>
      <c r="C175" s="155"/>
      <c r="D175" s="155"/>
      <c r="E175" s="155"/>
      <c r="F175" s="155"/>
      <c r="G175" s="155"/>
      <c r="H175" s="155"/>
      <c r="I175" s="155"/>
      <c r="J175" s="155"/>
      <c r="K175" s="155"/>
      <c r="Q175" s="155"/>
      <c r="R175" s="155"/>
      <c r="S175" s="155"/>
      <c r="T175" s="155"/>
      <c r="U175" s="155"/>
      <c r="V175" s="155"/>
      <c r="W175" s="155"/>
      <c r="X175" s="155"/>
      <c r="Y175" s="155"/>
      <c r="Z175" s="155"/>
      <c r="AA175" s="155"/>
      <c r="AB175" s="155"/>
      <c r="AC175" s="155"/>
      <c r="AD175" s="155"/>
      <c r="AE175" s="155"/>
      <c r="AF175" s="155"/>
      <c r="AG175" s="155"/>
      <c r="AH175" s="155"/>
      <c r="AI175" s="155"/>
      <c r="AJ175" s="155"/>
      <c r="AK175" s="155"/>
      <c r="AL175" s="155"/>
      <c r="AM175" s="155"/>
      <c r="AN175" s="155"/>
      <c r="AO175" s="155"/>
      <c r="AP175" s="155"/>
      <c r="AQ175" s="155"/>
      <c r="AR175" s="155"/>
      <c r="AS175" s="155"/>
      <c r="AT175" s="155"/>
      <c r="AU175" s="155"/>
      <c r="AV175" s="155"/>
      <c r="AW175" s="155"/>
      <c r="AX175" s="155"/>
      <c r="BA175" s="155"/>
      <c r="BB175" s="155"/>
      <c r="BC175" s="155"/>
      <c r="BD175" s="155"/>
      <c r="BE175" s="155"/>
      <c r="BF175" s="156"/>
      <c r="BG175" s="156"/>
      <c r="BH175" s="156"/>
      <c r="BI175" s="77"/>
      <c r="BJ175" s="77"/>
      <c r="BK175" s="77"/>
      <c r="BL175" s="77"/>
      <c r="BM175" s="77"/>
      <c r="BN175" s="77"/>
      <c r="BO175" s="77"/>
      <c r="BP175" s="77"/>
      <c r="BQ175" s="77"/>
      <c r="BR175" s="77"/>
      <c r="BS175" s="77"/>
      <c r="BT175" s="77"/>
      <c r="BU175" s="77"/>
      <c r="BV175" s="77"/>
      <c r="BW175" s="77"/>
      <c r="BX175" s="77"/>
      <c r="BY175" s="77"/>
      <c r="BZ175" s="77"/>
      <c r="CA175" s="77"/>
      <c r="CB175" s="77"/>
      <c r="CC175" s="77"/>
      <c r="CD175" s="77"/>
      <c r="CE175" s="77"/>
      <c r="CF175" s="77"/>
      <c r="CG175" s="77"/>
      <c r="CH175" s="77"/>
      <c r="CI175" s="77"/>
      <c r="CJ175" s="77"/>
      <c r="CK175" s="77"/>
      <c r="CL175" s="77"/>
      <c r="CM175" s="77"/>
      <c r="CN175" s="77"/>
      <c r="CO175" s="77"/>
      <c r="CP175" s="77"/>
      <c r="CQ175" s="77"/>
      <c r="CR175" s="77"/>
      <c r="CS175" s="77"/>
      <c r="CT175" s="77"/>
      <c r="CU175" s="77"/>
      <c r="CV175" s="77"/>
      <c r="CW175" s="77"/>
      <c r="CX175" s="77"/>
      <c r="CY175" s="77"/>
      <c r="CZ175" s="77"/>
      <c r="DA175" s="77"/>
      <c r="DB175" s="77"/>
      <c r="DC175" s="77"/>
      <c r="DD175" s="77"/>
      <c r="DE175" s="77"/>
      <c r="DF175" s="77"/>
      <c r="DG175" s="77"/>
      <c r="DH175" s="77"/>
      <c r="DI175" s="77"/>
      <c r="DJ175" s="77"/>
      <c r="DK175" s="77"/>
      <c r="DL175" s="77"/>
      <c r="DM175" s="77"/>
      <c r="DN175" s="77"/>
      <c r="DO175" s="77"/>
      <c r="DP175" s="77"/>
      <c r="DQ175" s="77"/>
      <c r="DR175" s="77"/>
      <c r="DS175" s="77"/>
      <c r="DT175" s="77"/>
      <c r="DU175" s="77"/>
      <c r="DV175" s="77"/>
      <c r="DW175" s="77"/>
      <c r="DX175" s="77"/>
      <c r="DY175" s="77"/>
      <c r="DZ175" s="77"/>
      <c r="EA175" s="77"/>
      <c r="EB175" s="77"/>
      <c r="EC175" s="77"/>
      <c r="ED175" s="77"/>
      <c r="EE175" s="77"/>
      <c r="EF175" s="77"/>
      <c r="EG175" s="77"/>
      <c r="EH175" s="77"/>
      <c r="EI175" s="77"/>
      <c r="EJ175" s="77"/>
    </row>
    <row r="176" spans="1:140" ht="27" customHeight="1" x14ac:dyDescent="0.2">
      <c r="A176" s="155"/>
      <c r="B176" s="155"/>
      <c r="C176" s="204" t="s">
        <v>81</v>
      </c>
      <c r="H176" s="155"/>
      <c r="I176" s="155"/>
      <c r="J176" s="155"/>
      <c r="K176" s="155"/>
      <c r="Q176" s="155"/>
      <c r="R176" s="155"/>
      <c r="S176" s="155"/>
      <c r="T176" s="155"/>
      <c r="U176" s="155"/>
      <c r="V176" s="155"/>
      <c r="W176" s="155"/>
      <c r="X176" s="155"/>
      <c r="Y176" s="155"/>
      <c r="Z176" s="155"/>
      <c r="AA176" s="155"/>
      <c r="AB176" s="155"/>
      <c r="AC176" s="155"/>
      <c r="AD176" s="155"/>
      <c r="AE176" s="155"/>
      <c r="AF176" s="155"/>
      <c r="AG176" s="155"/>
      <c r="AH176" s="155"/>
      <c r="AI176" s="155"/>
      <c r="AJ176" s="155"/>
      <c r="AK176" s="155"/>
      <c r="AL176" s="155"/>
      <c r="AM176" s="155"/>
      <c r="AN176" s="155"/>
      <c r="AO176" s="155"/>
      <c r="AP176" s="155"/>
      <c r="AQ176" s="155"/>
      <c r="AR176" s="155"/>
      <c r="AS176" s="155"/>
      <c r="AT176" s="155"/>
      <c r="AU176" s="155"/>
      <c r="AV176" s="155"/>
      <c r="AW176" s="155"/>
      <c r="AX176" s="155"/>
      <c r="BA176" s="155"/>
      <c r="BB176" s="155"/>
      <c r="BC176" s="155"/>
      <c r="BD176" s="155"/>
      <c r="BE176" s="155"/>
      <c r="BF176" s="156"/>
      <c r="BG176" s="156"/>
      <c r="BH176" s="156"/>
      <c r="BI176" s="77"/>
      <c r="BJ176" s="77"/>
      <c r="BK176" s="77"/>
      <c r="BL176" s="77"/>
      <c r="BM176" s="77"/>
      <c r="BN176" s="77"/>
      <c r="BO176" s="77"/>
      <c r="BP176" s="77"/>
      <c r="BQ176" s="77"/>
      <c r="BR176" s="77"/>
      <c r="BS176" s="77"/>
      <c r="BT176" s="77"/>
      <c r="BU176" s="77"/>
      <c r="BV176" s="77"/>
      <c r="BW176" s="77"/>
      <c r="BX176" s="77"/>
      <c r="BY176" s="77"/>
      <c r="BZ176" s="77"/>
      <c r="CA176" s="77"/>
      <c r="CB176" s="77"/>
      <c r="CC176" s="77"/>
      <c r="CD176" s="77"/>
      <c r="CE176" s="77"/>
      <c r="CF176" s="77"/>
      <c r="CG176" s="77"/>
      <c r="CH176" s="77"/>
      <c r="CI176" s="77"/>
      <c r="CJ176" s="77"/>
      <c r="CK176" s="77"/>
      <c r="CL176" s="77"/>
      <c r="CM176" s="77"/>
      <c r="CN176" s="77"/>
      <c r="CO176" s="77"/>
      <c r="CP176" s="77"/>
      <c r="CQ176" s="77"/>
      <c r="CR176" s="77"/>
      <c r="CS176" s="77"/>
      <c r="CT176" s="77"/>
      <c r="CU176" s="77"/>
      <c r="CV176" s="77"/>
      <c r="CW176" s="77"/>
      <c r="CX176" s="77"/>
      <c r="CY176" s="77"/>
      <c r="CZ176" s="77"/>
      <c r="DA176" s="77"/>
      <c r="DB176" s="77"/>
      <c r="DC176" s="77"/>
      <c r="DD176" s="77"/>
      <c r="DE176" s="77"/>
      <c r="DF176" s="77"/>
      <c r="DG176" s="77"/>
      <c r="DH176" s="77"/>
      <c r="DI176" s="77"/>
      <c r="DJ176" s="77"/>
      <c r="DK176" s="77"/>
      <c r="DL176" s="77"/>
      <c r="DM176" s="77"/>
      <c r="DN176" s="77"/>
      <c r="DO176" s="77"/>
      <c r="DP176" s="77"/>
      <c r="DQ176" s="77"/>
      <c r="DR176" s="77"/>
      <c r="DS176" s="77"/>
      <c r="DT176" s="77"/>
      <c r="DU176" s="77"/>
      <c r="DV176" s="77"/>
      <c r="DW176" s="77"/>
      <c r="DX176" s="77"/>
      <c r="DY176" s="77"/>
      <c r="DZ176" s="77"/>
      <c r="EA176" s="77"/>
      <c r="EB176" s="77"/>
      <c r="EC176" s="77"/>
      <c r="ED176" s="77"/>
      <c r="EE176" s="77"/>
      <c r="EF176" s="77"/>
      <c r="EG176" s="77"/>
      <c r="EH176" s="77"/>
      <c r="EI176" s="77"/>
      <c r="EJ176" s="77"/>
    </row>
    <row r="177" spans="2:140" ht="27" customHeight="1" x14ac:dyDescent="0.2">
      <c r="B177" s="155"/>
      <c r="AV177" s="155"/>
      <c r="AW177" s="155"/>
      <c r="AX177" s="155"/>
      <c r="BA177" s="155"/>
      <c r="BB177" s="155"/>
      <c r="BC177" s="155"/>
      <c r="BD177" s="155"/>
      <c r="BE177" s="155"/>
      <c r="BF177" s="156"/>
      <c r="BG177" s="156"/>
      <c r="BH177" s="156"/>
      <c r="BI177" s="77"/>
      <c r="BJ177" s="77"/>
      <c r="BK177" s="77"/>
      <c r="BL177" s="77"/>
      <c r="BM177" s="77"/>
      <c r="BN177" s="77"/>
      <c r="BO177" s="77"/>
      <c r="BP177" s="77"/>
      <c r="BQ177" s="77"/>
      <c r="BR177" s="77"/>
      <c r="BS177" s="77"/>
      <c r="BT177" s="77"/>
      <c r="BU177" s="77"/>
      <c r="BV177" s="77"/>
      <c r="BW177" s="77"/>
      <c r="BX177" s="77"/>
      <c r="BY177" s="77"/>
      <c r="BZ177" s="77"/>
      <c r="CA177" s="77"/>
      <c r="CB177" s="77"/>
      <c r="CC177" s="77"/>
      <c r="CD177" s="77"/>
      <c r="CE177" s="77"/>
      <c r="CF177" s="77"/>
      <c r="CG177" s="77"/>
      <c r="CH177" s="77"/>
      <c r="CI177" s="77"/>
      <c r="CJ177" s="77"/>
      <c r="CK177" s="77"/>
      <c r="CL177" s="77"/>
      <c r="CM177" s="77"/>
      <c r="CN177" s="77"/>
      <c r="CO177" s="77"/>
      <c r="CP177" s="77"/>
      <c r="CQ177" s="77"/>
      <c r="CR177" s="77"/>
      <c r="CS177" s="77"/>
      <c r="CT177" s="77"/>
      <c r="CU177" s="77"/>
      <c r="CV177" s="77"/>
      <c r="CW177" s="77"/>
      <c r="CX177" s="77"/>
      <c r="CY177" s="77"/>
      <c r="CZ177" s="77"/>
      <c r="DA177" s="77"/>
      <c r="DB177" s="77"/>
      <c r="DC177" s="77"/>
      <c r="DD177" s="77"/>
      <c r="DE177" s="77"/>
      <c r="DF177" s="77"/>
      <c r="DG177" s="77"/>
      <c r="DH177" s="77"/>
      <c r="DI177" s="77"/>
      <c r="DJ177" s="77"/>
      <c r="DK177" s="77"/>
      <c r="DL177" s="77"/>
      <c r="DM177" s="77"/>
      <c r="DN177" s="77"/>
      <c r="DO177" s="77"/>
      <c r="DP177" s="77"/>
      <c r="DQ177" s="77"/>
      <c r="DR177" s="77"/>
      <c r="DS177" s="77"/>
      <c r="DT177" s="77"/>
      <c r="DU177" s="77"/>
      <c r="DV177" s="77"/>
      <c r="DW177" s="77"/>
      <c r="DX177" s="77"/>
      <c r="DY177" s="77"/>
      <c r="DZ177" s="77"/>
      <c r="EA177" s="77"/>
      <c r="EB177" s="77"/>
      <c r="EC177" s="77"/>
      <c r="ED177" s="77"/>
      <c r="EE177" s="77"/>
      <c r="EF177" s="77"/>
      <c r="EG177" s="77"/>
      <c r="EH177" s="77"/>
      <c r="EI177" s="77"/>
      <c r="EJ177" s="77"/>
    </row>
    <row r="178" spans="2:140" ht="27" customHeight="1" x14ac:dyDescent="0.2">
      <c r="B178" s="192" t="s">
        <v>223</v>
      </c>
      <c r="AV178" s="155"/>
      <c r="AW178" s="155"/>
      <c r="AX178" s="155"/>
      <c r="BA178" s="155"/>
      <c r="BB178" s="155"/>
      <c r="BC178" s="155"/>
      <c r="BD178" s="155"/>
      <c r="BE178" s="155"/>
      <c r="BF178" s="156"/>
      <c r="BG178" s="156"/>
      <c r="BH178" s="156"/>
      <c r="BI178" s="77"/>
      <c r="BJ178" s="77"/>
      <c r="BK178" s="77"/>
      <c r="BL178" s="77"/>
      <c r="BM178" s="77"/>
      <c r="BN178" s="77"/>
      <c r="BO178" s="77"/>
      <c r="BP178" s="77"/>
      <c r="BQ178" s="77"/>
      <c r="BR178" s="77"/>
      <c r="BS178" s="77"/>
      <c r="BT178" s="77"/>
      <c r="BU178" s="77"/>
      <c r="BV178" s="77"/>
      <c r="BW178" s="77"/>
      <c r="BX178" s="77"/>
      <c r="BY178" s="77"/>
      <c r="BZ178" s="77"/>
      <c r="CA178" s="77"/>
      <c r="CB178" s="77"/>
      <c r="CC178" s="77"/>
      <c r="CD178" s="77"/>
      <c r="CE178" s="77"/>
      <c r="CF178" s="77"/>
      <c r="CG178" s="77"/>
      <c r="CH178" s="77"/>
      <c r="CI178" s="77"/>
      <c r="CJ178" s="77"/>
      <c r="CK178" s="77"/>
      <c r="CL178" s="77"/>
      <c r="CM178" s="77"/>
      <c r="CN178" s="77"/>
      <c r="CO178" s="77"/>
      <c r="CP178" s="77"/>
      <c r="CQ178" s="77"/>
      <c r="CR178" s="77"/>
      <c r="CS178" s="77"/>
      <c r="CT178" s="77"/>
      <c r="CU178" s="77"/>
      <c r="CV178" s="77"/>
      <c r="CW178" s="77"/>
      <c r="CX178" s="77"/>
      <c r="CY178" s="77"/>
      <c r="CZ178" s="77"/>
      <c r="DA178" s="77"/>
      <c r="DB178" s="77"/>
      <c r="DC178" s="77"/>
      <c r="DD178" s="77"/>
      <c r="DE178" s="77"/>
      <c r="DF178" s="77"/>
      <c r="DG178" s="77"/>
      <c r="DH178" s="77"/>
      <c r="DI178" s="77"/>
      <c r="DJ178" s="77"/>
      <c r="DK178" s="77"/>
      <c r="DL178" s="77"/>
      <c r="DM178" s="77"/>
      <c r="DN178" s="77"/>
      <c r="DO178" s="77"/>
      <c r="DP178" s="77"/>
      <c r="DQ178" s="77"/>
      <c r="DR178" s="77"/>
      <c r="DS178" s="77"/>
      <c r="DT178" s="77"/>
      <c r="DU178" s="77"/>
      <c r="DV178" s="77"/>
      <c r="DW178" s="77"/>
      <c r="DX178" s="77"/>
      <c r="DY178" s="77"/>
      <c r="DZ178" s="77"/>
      <c r="EA178" s="77"/>
      <c r="EB178" s="77"/>
      <c r="EC178" s="77"/>
      <c r="ED178" s="77"/>
      <c r="EE178" s="77"/>
      <c r="EF178" s="77"/>
      <c r="EG178" s="77"/>
      <c r="EH178" s="77"/>
      <c r="EI178" s="77"/>
      <c r="EJ178" s="77"/>
    </row>
    <row r="179" spans="2:140" ht="51" customHeight="1" x14ac:dyDescent="0.2">
      <c r="B179" s="198"/>
      <c r="C179" s="202"/>
      <c r="D179" s="201" t="s">
        <v>217</v>
      </c>
      <c r="E179" s="201" t="s">
        <v>216</v>
      </c>
      <c r="F179" s="201" t="s">
        <v>50</v>
      </c>
      <c r="AV179" s="155"/>
      <c r="AW179" s="155"/>
      <c r="AX179" s="155"/>
      <c r="BA179" s="155"/>
      <c r="BB179" s="155"/>
      <c r="BC179" s="155"/>
      <c r="BD179" s="155"/>
      <c r="BE179" s="155"/>
      <c r="BF179" s="156"/>
      <c r="BG179" s="156"/>
      <c r="BH179" s="156"/>
      <c r="BI179" s="77"/>
      <c r="BJ179" s="77"/>
      <c r="BK179" s="77"/>
      <c r="BL179" s="77"/>
      <c r="BM179" s="77"/>
      <c r="BN179" s="77"/>
      <c r="BO179" s="77"/>
      <c r="BP179" s="77"/>
      <c r="BQ179" s="77"/>
      <c r="BR179" s="77"/>
      <c r="BS179" s="77"/>
      <c r="BT179" s="77"/>
      <c r="BU179" s="77"/>
      <c r="BV179" s="77"/>
      <c r="BW179" s="77"/>
      <c r="BX179" s="77"/>
      <c r="BY179" s="77"/>
      <c r="BZ179" s="77"/>
      <c r="CA179" s="77"/>
      <c r="CB179" s="77"/>
      <c r="CC179" s="77"/>
      <c r="CD179" s="77"/>
      <c r="CE179" s="77"/>
      <c r="CF179" s="77"/>
      <c r="CG179" s="77"/>
      <c r="CH179" s="77"/>
      <c r="CI179" s="77"/>
      <c r="CJ179" s="77"/>
      <c r="CK179" s="77"/>
      <c r="CL179" s="77"/>
      <c r="CM179" s="77"/>
      <c r="CN179" s="77"/>
      <c r="CO179" s="77"/>
      <c r="CP179" s="77"/>
      <c r="CQ179" s="77"/>
      <c r="CR179" s="77"/>
      <c r="CS179" s="77"/>
      <c r="CT179" s="77"/>
      <c r="CU179" s="77"/>
      <c r="CV179" s="77"/>
      <c r="CW179" s="77"/>
      <c r="CX179" s="77"/>
      <c r="CY179" s="77"/>
      <c r="CZ179" s="77"/>
      <c r="DA179" s="77"/>
      <c r="DB179" s="77"/>
      <c r="DC179" s="77"/>
      <c r="DD179" s="77"/>
      <c r="DE179" s="77"/>
      <c r="DF179" s="77"/>
      <c r="DG179" s="77"/>
      <c r="DH179" s="77"/>
      <c r="DI179" s="77"/>
      <c r="DJ179" s="77"/>
      <c r="DK179" s="77"/>
      <c r="DL179" s="77"/>
      <c r="DM179" s="77"/>
      <c r="DN179" s="77"/>
      <c r="DO179" s="77"/>
      <c r="DP179" s="77"/>
      <c r="DQ179" s="77"/>
      <c r="DR179" s="77"/>
      <c r="DS179" s="77"/>
      <c r="DT179" s="77"/>
      <c r="DU179" s="77"/>
      <c r="DV179" s="77"/>
      <c r="DW179" s="77"/>
      <c r="DX179" s="77"/>
      <c r="DY179" s="77"/>
      <c r="DZ179" s="77"/>
      <c r="EA179" s="77"/>
      <c r="EB179" s="77"/>
      <c r="EC179" s="77"/>
      <c r="ED179" s="77"/>
      <c r="EE179" s="77"/>
      <c r="EF179" s="77"/>
      <c r="EG179" s="77"/>
      <c r="EH179" s="77"/>
      <c r="EI179" s="77"/>
      <c r="EJ179" s="77"/>
    </row>
    <row r="180" spans="2:140" ht="28.15" customHeight="1" x14ac:dyDescent="0.2">
      <c r="B180" s="203"/>
      <c r="C180" s="197"/>
      <c r="D180" s="190"/>
      <c r="E180" s="190"/>
      <c r="F180" s="190"/>
      <c r="AV180" s="155"/>
      <c r="AW180" s="155"/>
      <c r="AX180" s="155"/>
      <c r="BA180" s="155"/>
      <c r="BB180" s="155"/>
      <c r="BC180" s="155"/>
      <c r="BD180" s="155"/>
      <c r="BE180" s="155"/>
      <c r="BF180" s="156"/>
      <c r="BG180" s="156"/>
      <c r="BH180" s="156"/>
      <c r="BI180" s="77"/>
      <c r="BJ180" s="77"/>
      <c r="BK180" s="77"/>
      <c r="BL180" s="77"/>
      <c r="BM180" s="77"/>
      <c r="BN180" s="77"/>
      <c r="BO180" s="77"/>
      <c r="BP180" s="77"/>
      <c r="BQ180" s="77"/>
      <c r="BR180" s="77"/>
      <c r="BS180" s="77"/>
      <c r="BT180" s="77"/>
      <c r="BU180" s="77"/>
      <c r="BV180" s="77"/>
      <c r="BW180" s="77"/>
      <c r="BX180" s="77"/>
      <c r="BY180" s="77"/>
      <c r="BZ180" s="77"/>
      <c r="CA180" s="77"/>
      <c r="CB180" s="77"/>
      <c r="CC180" s="77"/>
      <c r="CD180" s="77"/>
      <c r="CE180" s="77"/>
      <c r="CF180" s="77"/>
      <c r="CG180" s="77"/>
      <c r="CH180" s="77"/>
      <c r="CI180" s="77"/>
      <c r="CJ180" s="77"/>
      <c r="CK180" s="77"/>
      <c r="CL180" s="77"/>
      <c r="CM180" s="77"/>
      <c r="CN180" s="77"/>
      <c r="CO180" s="77"/>
      <c r="CP180" s="77"/>
      <c r="CQ180" s="77"/>
      <c r="CR180" s="77"/>
      <c r="CS180" s="77"/>
      <c r="CT180" s="77"/>
      <c r="CU180" s="77"/>
      <c r="CV180" s="77"/>
      <c r="CW180" s="77"/>
      <c r="CX180" s="77"/>
      <c r="CY180" s="77"/>
      <c r="CZ180" s="77"/>
      <c r="DA180" s="77"/>
      <c r="DB180" s="77"/>
      <c r="DC180" s="77"/>
      <c r="DD180" s="77"/>
      <c r="DE180" s="77"/>
      <c r="DF180" s="77"/>
      <c r="DG180" s="77"/>
      <c r="DH180" s="77"/>
      <c r="DI180" s="77"/>
      <c r="DJ180" s="77"/>
      <c r="DK180" s="77"/>
      <c r="DL180" s="77"/>
      <c r="DM180" s="77"/>
      <c r="DN180" s="77"/>
      <c r="DO180" s="77"/>
      <c r="DP180" s="77"/>
      <c r="DQ180" s="77"/>
      <c r="DR180" s="77"/>
      <c r="DS180" s="77"/>
      <c r="DT180" s="77"/>
      <c r="DU180" s="77"/>
      <c r="DV180" s="77"/>
      <c r="DW180" s="77"/>
      <c r="DX180" s="77"/>
      <c r="DY180" s="77"/>
      <c r="DZ180" s="77"/>
      <c r="EA180" s="77"/>
      <c r="EB180" s="77"/>
      <c r="EC180" s="77"/>
      <c r="ED180" s="77"/>
      <c r="EE180" s="77"/>
      <c r="EF180" s="77"/>
      <c r="EG180" s="77"/>
      <c r="EH180" s="77"/>
      <c r="EI180" s="77"/>
      <c r="EJ180" s="77"/>
    </row>
    <row r="181" spans="2:140" ht="27" customHeight="1" x14ac:dyDescent="0.2">
      <c r="B181" s="198">
        <v>86</v>
      </c>
      <c r="C181" s="199" t="s">
        <v>22</v>
      </c>
      <c r="D181" s="190">
        <f>E112</f>
        <v>11585371.199999999</v>
      </c>
      <c r="E181" s="190"/>
      <c r="F181" s="190"/>
      <c r="AV181" s="155"/>
      <c r="AW181" s="155"/>
      <c r="AX181" s="155"/>
      <c r="BA181" s="155"/>
      <c r="BB181" s="155"/>
      <c r="BC181" s="155"/>
      <c r="BD181" s="155"/>
      <c r="BE181" s="155"/>
      <c r="BF181" s="156"/>
      <c r="BG181" s="156"/>
      <c r="BH181" s="156"/>
      <c r="BI181" s="77"/>
      <c r="BJ181" s="77"/>
      <c r="BK181" s="77"/>
      <c r="BL181" s="77"/>
      <c r="BM181" s="77"/>
      <c r="BN181" s="77"/>
      <c r="BO181" s="77"/>
      <c r="BP181" s="77"/>
      <c r="BQ181" s="77"/>
      <c r="BR181" s="77"/>
      <c r="BS181" s="77"/>
      <c r="BT181" s="77"/>
      <c r="BU181" s="77"/>
      <c r="BV181" s="77"/>
      <c r="BW181" s="77"/>
      <c r="BX181" s="77"/>
      <c r="BY181" s="77"/>
      <c r="BZ181" s="77"/>
      <c r="CA181" s="77"/>
      <c r="CB181" s="77"/>
      <c r="CC181" s="77"/>
      <c r="CD181" s="77"/>
      <c r="CE181" s="77"/>
      <c r="CF181" s="77"/>
      <c r="CG181" s="77"/>
      <c r="CH181" s="77"/>
      <c r="CI181" s="77"/>
      <c r="CJ181" s="77"/>
      <c r="CK181" s="77"/>
      <c r="CL181" s="77"/>
      <c r="CM181" s="77"/>
      <c r="CN181" s="77"/>
      <c r="CO181" s="77"/>
      <c r="CP181" s="77"/>
      <c r="CQ181" s="77"/>
      <c r="CR181" s="77"/>
      <c r="CS181" s="77"/>
      <c r="CT181" s="77"/>
      <c r="CU181" s="77"/>
      <c r="CV181" s="77"/>
      <c r="CW181" s="77"/>
      <c r="CX181" s="77"/>
      <c r="CY181" s="77"/>
      <c r="CZ181" s="77"/>
      <c r="DA181" s="77"/>
      <c r="DB181" s="77"/>
      <c r="DC181" s="77"/>
      <c r="DD181" s="77"/>
      <c r="DE181" s="77"/>
      <c r="DF181" s="77"/>
      <c r="DG181" s="77"/>
      <c r="DH181" s="77"/>
      <c r="DI181" s="77"/>
      <c r="DJ181" s="77"/>
      <c r="DK181" s="77"/>
      <c r="DL181" s="77"/>
      <c r="DM181" s="77"/>
      <c r="DN181" s="77"/>
      <c r="DO181" s="77"/>
      <c r="DP181" s="77"/>
      <c r="DQ181" s="77"/>
      <c r="DR181" s="77"/>
      <c r="DS181" s="77"/>
      <c r="DT181" s="77"/>
      <c r="DU181" s="77"/>
      <c r="DV181" s="77"/>
      <c r="DW181" s="77"/>
      <c r="DX181" s="77"/>
      <c r="DY181" s="77"/>
      <c r="DZ181" s="77"/>
      <c r="EA181" s="77"/>
      <c r="EB181" s="77"/>
      <c r="EC181" s="77"/>
      <c r="ED181" s="77"/>
      <c r="EE181" s="77"/>
      <c r="EF181" s="77"/>
      <c r="EG181" s="77"/>
      <c r="EH181" s="77"/>
      <c r="EI181" s="77"/>
      <c r="EJ181" s="77"/>
    </row>
    <row r="182" spans="2:140" ht="27" customHeight="1" x14ac:dyDescent="0.2">
      <c r="B182" s="198">
        <v>87</v>
      </c>
      <c r="C182" s="199"/>
      <c r="D182" s="190"/>
      <c r="E182" s="190">
        <f>E103</f>
        <v>8689028.4000000004</v>
      </c>
      <c r="F182" s="190">
        <f>E121</f>
        <v>2896342.8</v>
      </c>
      <c r="AV182" s="28"/>
      <c r="AW182" s="28"/>
      <c r="AX182" s="28"/>
      <c r="BA182" s="155"/>
      <c r="BB182" s="155"/>
      <c r="BC182" s="155"/>
      <c r="BD182" s="155"/>
      <c r="BE182" s="155"/>
      <c r="BF182" s="156"/>
      <c r="BG182" s="156"/>
      <c r="BH182" s="156"/>
      <c r="BI182" s="77"/>
      <c r="BJ182" s="77"/>
      <c r="BK182" s="77"/>
      <c r="BL182" s="77"/>
      <c r="BM182" s="77"/>
      <c r="BN182" s="77"/>
      <c r="BO182" s="77"/>
      <c r="BP182" s="77"/>
      <c r="BQ182" s="77"/>
      <c r="BR182" s="77"/>
      <c r="BS182" s="77"/>
      <c r="BT182" s="77"/>
      <c r="BU182" s="77"/>
      <c r="BV182" s="77"/>
      <c r="BW182" s="77"/>
      <c r="BX182" s="77"/>
      <c r="BY182" s="77"/>
      <c r="BZ182" s="77"/>
      <c r="CA182" s="77"/>
      <c r="CB182" s="77"/>
      <c r="CC182" s="77"/>
      <c r="CD182" s="77"/>
      <c r="CE182" s="77"/>
      <c r="CF182" s="77"/>
      <c r="CG182" s="77"/>
      <c r="CH182" s="77"/>
      <c r="CI182" s="77"/>
      <c r="CJ182" s="77"/>
      <c r="CK182" s="77"/>
      <c r="CL182" s="77"/>
      <c r="CM182" s="77"/>
      <c r="CN182" s="77"/>
      <c r="CO182" s="77"/>
      <c r="CP182" s="77"/>
      <c r="CQ182" s="77"/>
      <c r="CR182" s="77"/>
      <c r="CS182" s="77"/>
      <c r="CT182" s="77"/>
      <c r="CU182" s="77"/>
      <c r="CV182" s="77"/>
      <c r="CW182" s="77"/>
      <c r="CX182" s="77"/>
      <c r="CY182" s="77"/>
      <c r="CZ182" s="77"/>
      <c r="DA182" s="77"/>
      <c r="DB182" s="77"/>
      <c r="DC182" s="77"/>
      <c r="DD182" s="77"/>
      <c r="DE182" s="77"/>
      <c r="DF182" s="77"/>
      <c r="DG182" s="77"/>
      <c r="DH182" s="77"/>
      <c r="DI182" s="77"/>
      <c r="DJ182" s="77"/>
      <c r="DK182" s="77"/>
      <c r="DL182" s="77"/>
      <c r="DM182" s="77"/>
      <c r="DN182" s="77"/>
      <c r="DO182" s="77"/>
      <c r="DP182" s="77"/>
      <c r="DQ182" s="77"/>
      <c r="DR182" s="77"/>
      <c r="DS182" s="77"/>
      <c r="DT182" s="77"/>
      <c r="DU182" s="77"/>
      <c r="DV182" s="77"/>
      <c r="DW182" s="77"/>
      <c r="DX182" s="77"/>
      <c r="DY182" s="77"/>
      <c r="DZ182" s="77"/>
      <c r="EA182" s="77"/>
      <c r="EB182" s="77"/>
      <c r="EC182" s="77"/>
      <c r="ED182" s="77"/>
      <c r="EE182" s="77"/>
      <c r="EF182" s="77"/>
      <c r="EG182" s="77"/>
      <c r="EH182" s="77"/>
      <c r="EI182" s="77"/>
      <c r="EJ182" s="77"/>
    </row>
    <row r="183" spans="2:140" ht="27" customHeight="1" x14ac:dyDescent="0.2">
      <c r="B183" s="198"/>
      <c r="C183" s="200"/>
      <c r="D183" s="190"/>
      <c r="E183" s="190"/>
      <c r="F183" s="190"/>
      <c r="AV183" s="155"/>
      <c r="AW183" s="155"/>
      <c r="AX183" s="155"/>
      <c r="BA183" s="155"/>
      <c r="BB183" s="155"/>
      <c r="BC183" s="155"/>
      <c r="BD183" s="155"/>
      <c r="BE183" s="155"/>
      <c r="BF183" s="156"/>
      <c r="BG183" s="156"/>
      <c r="BH183" s="156"/>
      <c r="BI183" s="77"/>
      <c r="BJ183" s="77"/>
      <c r="BK183" s="77"/>
      <c r="BL183" s="77"/>
      <c r="BM183" s="77"/>
      <c r="BN183" s="77"/>
      <c r="BO183" s="77"/>
      <c r="BP183" s="77"/>
      <c r="BQ183" s="77"/>
      <c r="BR183" s="77"/>
      <c r="BS183" s="77"/>
      <c r="BT183" s="77"/>
      <c r="BU183" s="77"/>
      <c r="BV183" s="77"/>
      <c r="BW183" s="77"/>
      <c r="BX183" s="77"/>
      <c r="BY183" s="77"/>
      <c r="BZ183" s="77"/>
      <c r="CA183" s="77"/>
      <c r="CB183" s="77"/>
      <c r="CC183" s="77"/>
      <c r="CD183" s="77"/>
      <c r="CE183" s="77"/>
      <c r="CF183" s="77"/>
      <c r="CG183" s="77"/>
      <c r="CH183" s="77"/>
      <c r="CI183" s="77"/>
      <c r="CJ183" s="77"/>
      <c r="CK183" s="77"/>
      <c r="CL183" s="77"/>
      <c r="CM183" s="77"/>
      <c r="CN183" s="77"/>
      <c r="CO183" s="77"/>
      <c r="CP183" s="77"/>
      <c r="CQ183" s="77"/>
      <c r="CR183" s="77"/>
      <c r="CS183" s="77"/>
      <c r="CT183" s="77"/>
      <c r="CU183" s="77"/>
      <c r="CV183" s="77"/>
      <c r="CW183" s="77"/>
      <c r="CX183" s="77"/>
      <c r="CY183" s="77"/>
      <c r="CZ183" s="77"/>
      <c r="DA183" s="77"/>
      <c r="DB183" s="77"/>
      <c r="DC183" s="77"/>
      <c r="DD183" s="77"/>
      <c r="DE183" s="77"/>
      <c r="DF183" s="77"/>
      <c r="DG183" s="77"/>
      <c r="DH183" s="77"/>
      <c r="DI183" s="77"/>
      <c r="DJ183" s="77"/>
      <c r="DK183" s="77"/>
      <c r="DL183" s="77"/>
      <c r="DM183" s="77"/>
      <c r="DN183" s="77"/>
      <c r="DO183" s="77"/>
      <c r="DP183" s="77"/>
      <c r="DQ183" s="77"/>
      <c r="DR183" s="77"/>
      <c r="DS183" s="77"/>
      <c r="DT183" s="77"/>
      <c r="DU183" s="77"/>
      <c r="DV183" s="77"/>
      <c r="DW183" s="77"/>
      <c r="DX183" s="77"/>
      <c r="DY183" s="77"/>
      <c r="DZ183" s="77"/>
      <c r="EA183" s="77"/>
      <c r="EB183" s="77"/>
      <c r="EC183" s="77"/>
      <c r="ED183" s="77"/>
      <c r="EE183" s="77"/>
      <c r="EF183" s="77"/>
      <c r="EG183" s="77"/>
      <c r="EH183" s="77"/>
      <c r="EI183" s="77"/>
      <c r="EJ183" s="77"/>
    </row>
    <row r="184" spans="2:140" ht="27" customHeight="1" x14ac:dyDescent="0.2">
      <c r="B184" s="198">
        <v>88</v>
      </c>
      <c r="C184" s="199" t="s">
        <v>331</v>
      </c>
      <c r="D184" s="190">
        <f>F112</f>
        <v>3730262.4</v>
      </c>
      <c r="E184" s="190"/>
      <c r="F184" s="190"/>
      <c r="AV184" s="155"/>
      <c r="AW184" s="155"/>
      <c r="AX184" s="155"/>
      <c r="AY184" s="155"/>
      <c r="AZ184" s="155"/>
      <c r="BA184" s="155"/>
      <c r="BB184" s="155"/>
      <c r="BC184" s="155"/>
      <c r="BD184" s="155"/>
      <c r="BE184" s="155"/>
      <c r="BF184" s="156"/>
      <c r="BG184" s="156"/>
      <c r="BH184" s="156"/>
      <c r="BI184" s="77"/>
      <c r="BJ184" s="77"/>
      <c r="BK184" s="77"/>
      <c r="BL184" s="77"/>
      <c r="BM184" s="77"/>
      <c r="BN184" s="77"/>
      <c r="BO184" s="77"/>
      <c r="BP184" s="77"/>
      <c r="BQ184" s="77"/>
      <c r="BR184" s="77"/>
      <c r="BS184" s="77"/>
      <c r="BT184" s="77"/>
      <c r="BU184" s="77"/>
      <c r="BV184" s="77"/>
      <c r="BW184" s="77"/>
      <c r="BX184" s="77"/>
      <c r="BY184" s="77"/>
      <c r="BZ184" s="77"/>
      <c r="CA184" s="77"/>
      <c r="CB184" s="77"/>
      <c r="CC184" s="77"/>
      <c r="CD184" s="77"/>
      <c r="CE184" s="77"/>
      <c r="CF184" s="77"/>
      <c r="CG184" s="77"/>
      <c r="CH184" s="77"/>
      <c r="CI184" s="77"/>
      <c r="CJ184" s="77"/>
      <c r="CK184" s="77"/>
      <c r="CL184" s="77"/>
      <c r="CM184" s="77"/>
      <c r="CN184" s="77"/>
      <c r="CO184" s="77"/>
      <c r="CP184" s="77"/>
      <c r="CQ184" s="77"/>
      <c r="CR184" s="77"/>
      <c r="CS184" s="77"/>
      <c r="CT184" s="77"/>
      <c r="CU184" s="77"/>
      <c r="CV184" s="77"/>
      <c r="CW184" s="77"/>
      <c r="CX184" s="77"/>
      <c r="CY184" s="77"/>
      <c r="CZ184" s="77"/>
      <c r="DA184" s="77"/>
      <c r="DB184" s="77"/>
      <c r="DC184" s="77"/>
      <c r="DD184" s="77"/>
      <c r="DE184" s="77"/>
      <c r="DF184" s="77"/>
      <c r="DG184" s="77"/>
      <c r="DH184" s="77"/>
      <c r="DI184" s="77"/>
      <c r="DJ184" s="77"/>
      <c r="DK184" s="77"/>
      <c r="DL184" s="77"/>
      <c r="DM184" s="77"/>
      <c r="DN184" s="77"/>
      <c r="DO184" s="77"/>
      <c r="DP184" s="77"/>
      <c r="DQ184" s="77"/>
      <c r="DR184" s="77"/>
      <c r="DS184" s="77"/>
      <c r="DT184" s="77"/>
      <c r="DU184" s="77"/>
      <c r="DV184" s="77"/>
      <c r="DW184" s="77"/>
      <c r="DX184" s="77"/>
      <c r="DY184" s="77"/>
      <c r="DZ184" s="77"/>
      <c r="EA184" s="77"/>
      <c r="EB184" s="77"/>
      <c r="EC184" s="77"/>
      <c r="ED184" s="77"/>
      <c r="EE184" s="77"/>
      <c r="EF184" s="77"/>
      <c r="EG184" s="77"/>
      <c r="EH184" s="77"/>
      <c r="EI184" s="77"/>
      <c r="EJ184" s="77"/>
    </row>
    <row r="185" spans="2:140" ht="27" customHeight="1" x14ac:dyDescent="0.2">
      <c r="B185" s="198">
        <v>89</v>
      </c>
      <c r="C185" s="199"/>
      <c r="D185" s="190"/>
      <c r="E185" s="190">
        <f>F103</f>
        <v>2797696.8</v>
      </c>
      <c r="F185" s="190">
        <f>F121</f>
        <v>932565.60000000009</v>
      </c>
      <c r="AV185" s="155"/>
      <c r="AW185" s="155"/>
      <c r="AX185" s="155"/>
      <c r="AY185" s="155"/>
      <c r="AZ185" s="155"/>
      <c r="BA185" s="155"/>
      <c r="BB185" s="155"/>
      <c r="BC185" s="155"/>
      <c r="BD185" s="155"/>
      <c r="BE185" s="155"/>
      <c r="BF185" s="156"/>
      <c r="BG185" s="156"/>
      <c r="BH185" s="156"/>
      <c r="BI185" s="77"/>
      <c r="BJ185" s="77"/>
      <c r="BK185" s="77"/>
      <c r="BL185" s="77"/>
      <c r="BM185" s="77"/>
      <c r="BN185" s="77"/>
      <c r="BO185" s="77"/>
      <c r="BP185" s="77"/>
      <c r="BQ185" s="77"/>
      <c r="BR185" s="77"/>
      <c r="BS185" s="77"/>
      <c r="BT185" s="77"/>
      <c r="BU185" s="77"/>
      <c r="BV185" s="77"/>
      <c r="BW185" s="77"/>
      <c r="BX185" s="77"/>
      <c r="BY185" s="77"/>
      <c r="BZ185" s="77"/>
      <c r="CA185" s="77"/>
      <c r="CB185" s="77"/>
      <c r="CC185" s="77"/>
      <c r="CD185" s="77"/>
      <c r="CE185" s="77"/>
      <c r="CF185" s="77"/>
      <c r="CG185" s="77"/>
      <c r="CH185" s="77"/>
      <c r="CI185" s="77"/>
      <c r="CJ185" s="77"/>
      <c r="CK185" s="77"/>
      <c r="CL185" s="77"/>
      <c r="CM185" s="77"/>
      <c r="CN185" s="77"/>
      <c r="CO185" s="77"/>
      <c r="CP185" s="77"/>
      <c r="CQ185" s="77"/>
      <c r="CR185" s="77"/>
      <c r="CS185" s="77"/>
      <c r="CT185" s="77"/>
      <c r="CU185" s="77"/>
      <c r="CV185" s="77"/>
      <c r="CW185" s="77"/>
      <c r="CX185" s="77"/>
      <c r="CY185" s="77"/>
      <c r="CZ185" s="77"/>
      <c r="DA185" s="77"/>
      <c r="DB185" s="77"/>
      <c r="DC185" s="77"/>
      <c r="DD185" s="77"/>
      <c r="DE185" s="77"/>
      <c r="DF185" s="77"/>
      <c r="DG185" s="77"/>
      <c r="DH185" s="77"/>
      <c r="DI185" s="77"/>
      <c r="DJ185" s="77"/>
      <c r="DK185" s="77"/>
      <c r="DL185" s="77"/>
      <c r="DM185" s="77"/>
      <c r="DN185" s="77"/>
      <c r="DO185" s="77"/>
      <c r="DP185" s="77"/>
      <c r="DQ185" s="77"/>
      <c r="DR185" s="77"/>
      <c r="DS185" s="77"/>
      <c r="DT185" s="77"/>
      <c r="DU185" s="77"/>
      <c r="DV185" s="77"/>
      <c r="DW185" s="77"/>
      <c r="DX185" s="77"/>
      <c r="DY185" s="77"/>
      <c r="DZ185" s="77"/>
      <c r="EA185" s="77"/>
      <c r="EB185" s="77"/>
      <c r="EC185" s="77"/>
      <c r="ED185" s="77"/>
      <c r="EE185" s="77"/>
      <c r="EF185" s="77"/>
      <c r="EG185" s="77"/>
      <c r="EH185" s="77"/>
      <c r="EI185" s="77"/>
      <c r="EJ185" s="77"/>
    </row>
    <row r="186" spans="2:140" ht="27" customHeight="1" x14ac:dyDescent="0.2">
      <c r="B186" s="198"/>
      <c r="C186" s="199"/>
      <c r="D186" s="190"/>
      <c r="E186" s="190"/>
      <c r="F186" s="190"/>
      <c r="AV186" s="155"/>
      <c r="AW186" s="155"/>
      <c r="AX186" s="155"/>
      <c r="AY186" s="155"/>
      <c r="AZ186" s="155"/>
      <c r="BA186" s="155"/>
      <c r="BB186" s="155"/>
      <c r="BC186" s="155"/>
      <c r="BD186" s="155"/>
      <c r="BE186" s="155"/>
      <c r="BF186" s="156"/>
      <c r="BG186" s="156"/>
      <c r="BH186" s="156"/>
      <c r="BI186" s="77"/>
      <c r="BJ186" s="77"/>
      <c r="BK186" s="77"/>
      <c r="BL186" s="77"/>
      <c r="BM186" s="77"/>
      <c r="BN186" s="77"/>
      <c r="BO186" s="77"/>
      <c r="BP186" s="77"/>
      <c r="BQ186" s="77"/>
      <c r="BR186" s="77"/>
      <c r="BS186" s="77"/>
      <c r="BT186" s="77"/>
      <c r="BU186" s="77"/>
      <c r="BV186" s="77"/>
      <c r="BW186" s="77"/>
      <c r="BX186" s="77"/>
      <c r="BY186" s="77"/>
      <c r="BZ186" s="77"/>
      <c r="CA186" s="77"/>
      <c r="CB186" s="77"/>
      <c r="CC186" s="77"/>
      <c r="CD186" s="77"/>
      <c r="CE186" s="77"/>
      <c r="CF186" s="77"/>
      <c r="CG186" s="77"/>
      <c r="CH186" s="77"/>
      <c r="CI186" s="77"/>
      <c r="CJ186" s="77"/>
      <c r="CK186" s="77"/>
      <c r="CL186" s="77"/>
      <c r="CM186" s="77"/>
      <c r="CN186" s="77"/>
      <c r="CO186" s="77"/>
      <c r="CP186" s="77"/>
      <c r="CQ186" s="77"/>
      <c r="CR186" s="77"/>
      <c r="CS186" s="77"/>
      <c r="CT186" s="77"/>
      <c r="CU186" s="77"/>
      <c r="CV186" s="77"/>
      <c r="CW186" s="77"/>
      <c r="CX186" s="77"/>
      <c r="CY186" s="77"/>
      <c r="CZ186" s="77"/>
      <c r="DA186" s="77"/>
      <c r="DB186" s="77"/>
      <c r="DC186" s="77"/>
      <c r="DD186" s="77"/>
      <c r="DE186" s="77"/>
      <c r="DF186" s="77"/>
      <c r="DG186" s="77"/>
      <c r="DH186" s="77"/>
      <c r="DI186" s="77"/>
      <c r="DJ186" s="77"/>
      <c r="DK186" s="77"/>
      <c r="DL186" s="77"/>
      <c r="DM186" s="77"/>
      <c r="DN186" s="77"/>
      <c r="DO186" s="77"/>
      <c r="DP186" s="77"/>
      <c r="DQ186" s="77"/>
      <c r="DR186" s="77"/>
      <c r="DS186" s="77"/>
      <c r="DT186" s="77"/>
      <c r="DU186" s="77"/>
      <c r="DV186" s="77"/>
      <c r="DW186" s="77"/>
      <c r="DX186" s="77"/>
      <c r="DY186" s="77"/>
      <c r="DZ186" s="77"/>
      <c r="EA186" s="77"/>
      <c r="EB186" s="77"/>
      <c r="EC186" s="77"/>
      <c r="ED186" s="77"/>
      <c r="EE186" s="77"/>
      <c r="EF186" s="77"/>
      <c r="EG186" s="77"/>
      <c r="EH186" s="77"/>
      <c r="EI186" s="77"/>
      <c r="EJ186" s="77"/>
    </row>
    <row r="187" spans="2:140" ht="27" customHeight="1" x14ac:dyDescent="0.2">
      <c r="B187" s="198">
        <v>90</v>
      </c>
      <c r="C187" s="199" t="s">
        <v>323</v>
      </c>
      <c r="D187" s="190">
        <f>G112</f>
        <v>11984767.199999999</v>
      </c>
      <c r="F187" s="190"/>
      <c r="AV187" s="155"/>
      <c r="AW187" s="155"/>
      <c r="AX187" s="155"/>
      <c r="AY187" s="155"/>
      <c r="AZ187" s="155"/>
      <c r="BA187" s="155"/>
      <c r="BB187" s="155"/>
      <c r="BC187" s="155"/>
      <c r="BD187" s="155"/>
      <c r="BE187" s="155"/>
      <c r="BF187" s="156"/>
      <c r="BG187" s="156"/>
      <c r="BH187" s="156"/>
      <c r="BI187" s="77"/>
      <c r="BJ187" s="77"/>
      <c r="BK187" s="77"/>
      <c r="BL187" s="77"/>
      <c r="BM187" s="77"/>
      <c r="BN187" s="77"/>
      <c r="BO187" s="77"/>
      <c r="BP187" s="77"/>
      <c r="BQ187" s="77"/>
      <c r="BR187" s="77"/>
      <c r="BS187" s="77"/>
      <c r="BT187" s="77"/>
      <c r="BU187" s="77"/>
      <c r="BV187" s="77"/>
      <c r="BW187" s="77"/>
      <c r="BX187" s="77"/>
      <c r="BY187" s="77"/>
      <c r="BZ187" s="77"/>
      <c r="CA187" s="77"/>
      <c r="CB187" s="77"/>
      <c r="CC187" s="77"/>
      <c r="CD187" s="77"/>
      <c r="CE187" s="77"/>
      <c r="CF187" s="77"/>
      <c r="CG187" s="77"/>
      <c r="CH187" s="77"/>
      <c r="CI187" s="77"/>
      <c r="CJ187" s="77"/>
      <c r="CK187" s="77"/>
      <c r="CL187" s="77"/>
      <c r="CM187" s="77"/>
      <c r="CN187" s="77"/>
      <c r="CO187" s="77"/>
      <c r="CP187" s="77"/>
      <c r="CQ187" s="77"/>
      <c r="CR187" s="77"/>
      <c r="CS187" s="77"/>
      <c r="CT187" s="77"/>
      <c r="CU187" s="77"/>
      <c r="CV187" s="77"/>
      <c r="CW187" s="77"/>
      <c r="CX187" s="77"/>
      <c r="CY187" s="77"/>
      <c r="CZ187" s="77"/>
      <c r="DA187" s="77"/>
      <c r="DB187" s="77"/>
      <c r="DC187" s="77"/>
      <c r="DD187" s="77"/>
      <c r="DE187" s="77"/>
      <c r="DF187" s="77"/>
      <c r="DG187" s="77"/>
      <c r="DH187" s="77"/>
      <c r="DI187" s="77"/>
      <c r="DJ187" s="77"/>
      <c r="DK187" s="77"/>
      <c r="DL187" s="77"/>
      <c r="DM187" s="77"/>
      <c r="DN187" s="77"/>
      <c r="DO187" s="77"/>
      <c r="DP187" s="77"/>
      <c r="DQ187" s="77"/>
      <c r="DR187" s="77"/>
      <c r="DS187" s="77"/>
      <c r="DT187" s="77"/>
      <c r="DU187" s="77"/>
      <c r="DV187" s="77"/>
      <c r="DW187" s="77"/>
      <c r="DX187" s="77"/>
      <c r="DY187" s="77"/>
      <c r="DZ187" s="77"/>
      <c r="EA187" s="77"/>
      <c r="EB187" s="77"/>
      <c r="EC187" s="77"/>
      <c r="ED187" s="77"/>
      <c r="EE187" s="77"/>
      <c r="EF187" s="77"/>
      <c r="EG187" s="77"/>
      <c r="EH187" s="77"/>
      <c r="EI187" s="77"/>
      <c r="EJ187" s="77"/>
    </row>
    <row r="188" spans="2:140" ht="27" customHeight="1" x14ac:dyDescent="0.2">
      <c r="B188" s="198">
        <v>91</v>
      </c>
      <c r="C188" s="199"/>
      <c r="D188" s="190"/>
      <c r="E188" s="190">
        <f>G103</f>
        <v>8988575.4000000004</v>
      </c>
      <c r="F188" s="190">
        <f>G121</f>
        <v>2996191.8</v>
      </c>
      <c r="AV188" s="155"/>
      <c r="AW188" s="155"/>
      <c r="AX188" s="155"/>
      <c r="AY188" s="155"/>
      <c r="AZ188" s="155"/>
      <c r="BA188" s="155"/>
      <c r="BB188" s="155"/>
      <c r="BC188" s="155"/>
      <c r="BD188" s="155"/>
      <c r="BE188" s="155"/>
      <c r="BF188" s="156"/>
      <c r="BG188" s="156"/>
      <c r="BH188" s="156"/>
      <c r="BI188" s="77"/>
      <c r="BJ188" s="77"/>
      <c r="BK188" s="77"/>
      <c r="BL188" s="77"/>
      <c r="BM188" s="77"/>
      <c r="BN188" s="77"/>
      <c r="BO188" s="77"/>
      <c r="BP188" s="77"/>
      <c r="BQ188" s="77"/>
      <c r="BR188" s="77"/>
      <c r="BS188" s="77"/>
      <c r="BT188" s="77"/>
      <c r="BU188" s="77"/>
      <c r="BV188" s="77"/>
      <c r="BW188" s="77"/>
      <c r="BX188" s="77"/>
      <c r="BY188" s="77"/>
      <c r="BZ188" s="77"/>
      <c r="CA188" s="77"/>
      <c r="CB188" s="77"/>
      <c r="CC188" s="77"/>
      <c r="CD188" s="77"/>
      <c r="CE188" s="77"/>
      <c r="CF188" s="77"/>
      <c r="CG188" s="77"/>
      <c r="CH188" s="77"/>
      <c r="CI188" s="77"/>
      <c r="CJ188" s="77"/>
      <c r="CK188" s="77"/>
      <c r="CL188" s="77"/>
      <c r="CM188" s="77"/>
      <c r="CN188" s="77"/>
      <c r="CO188" s="77"/>
      <c r="CP188" s="77"/>
      <c r="CQ188" s="77"/>
      <c r="CR188" s="77"/>
      <c r="CS188" s="77"/>
      <c r="CT188" s="77"/>
      <c r="CU188" s="77"/>
      <c r="CV188" s="77"/>
      <c r="CW188" s="77"/>
      <c r="CX188" s="77"/>
      <c r="CY188" s="77"/>
      <c r="CZ188" s="77"/>
      <c r="DA188" s="77"/>
      <c r="DB188" s="77"/>
      <c r="DC188" s="77"/>
      <c r="DD188" s="77"/>
      <c r="DE188" s="77"/>
      <c r="DF188" s="77"/>
      <c r="DG188" s="77"/>
      <c r="DH188" s="77"/>
      <c r="DI188" s="77"/>
      <c r="DJ188" s="77"/>
      <c r="DK188" s="77"/>
      <c r="DL188" s="77"/>
      <c r="DM188" s="77"/>
      <c r="DN188" s="77"/>
      <c r="DO188" s="77"/>
      <c r="DP188" s="77"/>
      <c r="DQ188" s="77"/>
      <c r="DR188" s="77"/>
      <c r="DS188" s="77"/>
      <c r="DT188" s="77"/>
      <c r="DU188" s="77"/>
      <c r="DV188" s="77"/>
      <c r="DW188" s="77"/>
      <c r="DX188" s="77"/>
      <c r="DY188" s="77"/>
      <c r="DZ188" s="77"/>
      <c r="EA188" s="77"/>
      <c r="EB188" s="77"/>
      <c r="EC188" s="77"/>
      <c r="ED188" s="77"/>
      <c r="EE188" s="77"/>
      <c r="EF188" s="77"/>
      <c r="EG188" s="77"/>
      <c r="EH188" s="77"/>
      <c r="EI188" s="77"/>
      <c r="EJ188" s="77"/>
    </row>
    <row r="189" spans="2:140" ht="28.9" customHeight="1" x14ac:dyDescent="0.2">
      <c r="B189" s="198"/>
      <c r="C189" s="197"/>
      <c r="D189" s="190"/>
      <c r="E189" s="196"/>
      <c r="F189" s="196"/>
      <c r="AV189" s="155"/>
      <c r="AW189" s="155"/>
      <c r="AX189" s="155"/>
      <c r="AY189" s="155"/>
      <c r="AZ189" s="155"/>
      <c r="BA189" s="155"/>
      <c r="BB189" s="155"/>
      <c r="BC189" s="155"/>
      <c r="BD189" s="155"/>
      <c r="BE189" s="155"/>
      <c r="BF189" s="156"/>
      <c r="BG189" s="156"/>
      <c r="BH189" s="156"/>
      <c r="BI189" s="77"/>
      <c r="BJ189" s="77"/>
      <c r="BK189" s="77"/>
      <c r="BL189" s="77"/>
      <c r="BM189" s="77"/>
      <c r="BN189" s="77"/>
      <c r="BO189" s="77"/>
      <c r="BP189" s="77"/>
      <c r="BQ189" s="77"/>
      <c r="BR189" s="77"/>
      <c r="BS189" s="77"/>
      <c r="BT189" s="77"/>
      <c r="BU189" s="77"/>
      <c r="BV189" s="77"/>
      <c r="BW189" s="77"/>
      <c r="BX189" s="77"/>
      <c r="BY189" s="77"/>
      <c r="BZ189" s="77"/>
      <c r="CA189" s="77"/>
      <c r="CB189" s="77"/>
      <c r="CC189" s="77"/>
      <c r="CD189" s="77"/>
      <c r="CE189" s="77"/>
      <c r="CF189" s="77"/>
      <c r="CG189" s="77"/>
      <c r="CH189" s="77"/>
      <c r="CI189" s="77"/>
      <c r="CJ189" s="77"/>
      <c r="CK189" s="77"/>
      <c r="CL189" s="77"/>
      <c r="CM189" s="77"/>
      <c r="CN189" s="77"/>
      <c r="CO189" s="77"/>
      <c r="CP189" s="77"/>
      <c r="CQ189" s="77"/>
      <c r="CR189" s="77"/>
      <c r="CS189" s="77"/>
      <c r="CT189" s="77"/>
      <c r="CU189" s="77"/>
      <c r="CV189" s="77"/>
      <c r="CW189" s="77"/>
      <c r="CX189" s="77"/>
      <c r="CY189" s="77"/>
      <c r="CZ189" s="77"/>
      <c r="DA189" s="77"/>
      <c r="DB189" s="77"/>
      <c r="DC189" s="77"/>
      <c r="DD189" s="77"/>
      <c r="DE189" s="77"/>
      <c r="DF189" s="77"/>
      <c r="DG189" s="77"/>
      <c r="DH189" s="77"/>
      <c r="DI189" s="77"/>
      <c r="DJ189" s="77"/>
      <c r="DK189" s="77"/>
      <c r="DL189" s="77"/>
      <c r="DM189" s="77"/>
      <c r="DN189" s="77"/>
      <c r="DO189" s="77"/>
      <c r="DP189" s="77"/>
      <c r="DQ189" s="77"/>
      <c r="DR189" s="77"/>
      <c r="DS189" s="77"/>
      <c r="DT189" s="77"/>
      <c r="DU189" s="77"/>
      <c r="DV189" s="77"/>
      <c r="DW189" s="77"/>
      <c r="DX189" s="77"/>
      <c r="DY189" s="77"/>
      <c r="DZ189" s="77"/>
      <c r="EA189" s="77"/>
      <c r="EB189" s="77"/>
      <c r="EC189" s="77"/>
      <c r="ED189" s="77"/>
      <c r="EE189" s="77"/>
      <c r="EF189" s="77"/>
      <c r="EG189" s="77"/>
      <c r="EH189" s="77"/>
      <c r="EI189" s="77"/>
      <c r="EJ189" s="77"/>
    </row>
    <row r="190" spans="2:140" ht="27" customHeight="1" x14ac:dyDescent="0.2">
      <c r="C190" s="122"/>
      <c r="D190" s="122"/>
      <c r="E190" s="122"/>
      <c r="F190" s="122"/>
      <c r="G190" s="122"/>
      <c r="AV190" s="155"/>
      <c r="AW190" s="155"/>
      <c r="AX190" s="155"/>
      <c r="AY190" s="155"/>
      <c r="AZ190" s="155"/>
      <c r="BA190" s="155"/>
      <c r="BB190" s="155"/>
      <c r="BC190" s="155"/>
      <c r="BD190" s="155"/>
      <c r="BE190" s="155"/>
      <c r="BF190" s="156"/>
      <c r="BG190" s="156"/>
      <c r="BH190" s="156"/>
      <c r="BI190" s="77"/>
      <c r="BJ190" s="77"/>
      <c r="BK190" s="77"/>
      <c r="BL190" s="77"/>
      <c r="BM190" s="77"/>
      <c r="BN190" s="77"/>
      <c r="BO190" s="77"/>
      <c r="BP190" s="77"/>
      <c r="BQ190" s="77"/>
      <c r="BR190" s="77"/>
      <c r="BS190" s="77"/>
      <c r="BT190" s="77"/>
      <c r="BU190" s="77"/>
      <c r="BV190" s="77"/>
      <c r="BW190" s="77"/>
      <c r="BX190" s="77"/>
      <c r="BY190" s="77"/>
      <c r="BZ190" s="77"/>
      <c r="CA190" s="77"/>
      <c r="CB190" s="77"/>
      <c r="CC190" s="77"/>
      <c r="CD190" s="77"/>
      <c r="CE190" s="77"/>
      <c r="CF190" s="77"/>
      <c r="CG190" s="77"/>
      <c r="CH190" s="77"/>
      <c r="CI190" s="77"/>
      <c r="CJ190" s="77"/>
      <c r="CK190" s="77"/>
      <c r="CL190" s="77"/>
      <c r="CM190" s="77"/>
      <c r="CN190" s="77"/>
      <c r="CO190" s="77"/>
      <c r="CP190" s="77"/>
      <c r="CQ190" s="77"/>
      <c r="CR190" s="77"/>
      <c r="CS190" s="77"/>
      <c r="CT190" s="77"/>
      <c r="CU190" s="77"/>
      <c r="CV190" s="77"/>
      <c r="CW190" s="77"/>
      <c r="CX190" s="77"/>
      <c r="CY190" s="77"/>
      <c r="CZ190" s="77"/>
      <c r="DA190" s="77"/>
      <c r="DB190" s="77"/>
      <c r="DC190" s="77"/>
      <c r="DD190" s="77"/>
      <c r="DE190" s="77"/>
      <c r="DF190" s="77"/>
      <c r="DG190" s="77"/>
      <c r="DH190" s="77"/>
      <c r="DI190" s="77"/>
      <c r="DJ190" s="77"/>
      <c r="DK190" s="77"/>
      <c r="DL190" s="77"/>
      <c r="DM190" s="77"/>
      <c r="DN190" s="77"/>
      <c r="DO190" s="77"/>
      <c r="DP190" s="77"/>
      <c r="DQ190" s="77"/>
      <c r="DR190" s="77"/>
      <c r="DS190" s="77"/>
      <c r="DT190" s="77"/>
      <c r="DU190" s="77"/>
      <c r="DV190" s="77"/>
      <c r="DW190" s="77"/>
      <c r="DX190" s="77"/>
      <c r="DY190" s="77"/>
      <c r="DZ190" s="77"/>
      <c r="EA190" s="77"/>
      <c r="EB190" s="77"/>
      <c r="EC190" s="77"/>
      <c r="ED190" s="77"/>
      <c r="EE190" s="77"/>
      <c r="EF190" s="77"/>
      <c r="EG190" s="77"/>
      <c r="EH190" s="77"/>
      <c r="EI190" s="77"/>
      <c r="EJ190" s="77"/>
    </row>
    <row r="191" spans="2:140" ht="27" customHeight="1" x14ac:dyDescent="0.2">
      <c r="C191" s="122"/>
      <c r="D191" s="122"/>
      <c r="E191" s="122"/>
      <c r="F191" s="122"/>
      <c r="G191" s="122"/>
      <c r="AV191" s="155"/>
      <c r="AW191" s="155"/>
      <c r="AX191" s="155"/>
      <c r="AY191" s="155"/>
      <c r="AZ191" s="155"/>
      <c r="BA191" s="155"/>
      <c r="BB191" s="155"/>
      <c r="BC191" s="155"/>
      <c r="BD191" s="155"/>
      <c r="BE191" s="155"/>
      <c r="BF191" s="156"/>
      <c r="BG191" s="156"/>
      <c r="BH191" s="156"/>
      <c r="BI191" s="77"/>
      <c r="BJ191" s="77"/>
      <c r="BK191" s="77"/>
      <c r="BL191" s="77"/>
      <c r="BM191" s="77"/>
      <c r="BN191" s="77"/>
      <c r="BO191" s="77"/>
      <c r="BP191" s="77"/>
      <c r="BQ191" s="77"/>
      <c r="BR191" s="77"/>
      <c r="BS191" s="77"/>
      <c r="BT191" s="77"/>
      <c r="BU191" s="77"/>
      <c r="BV191" s="77"/>
      <c r="BW191" s="77"/>
      <c r="BX191" s="77"/>
      <c r="BY191" s="77"/>
      <c r="BZ191" s="77"/>
      <c r="CA191" s="77"/>
      <c r="CB191" s="77"/>
      <c r="CC191" s="77"/>
      <c r="CD191" s="77"/>
      <c r="CE191" s="77"/>
      <c r="CF191" s="77"/>
      <c r="CG191" s="77"/>
      <c r="CH191" s="77"/>
      <c r="CI191" s="77"/>
      <c r="CJ191" s="77"/>
      <c r="CK191" s="77"/>
      <c r="CL191" s="77"/>
      <c r="CM191" s="77"/>
      <c r="CN191" s="77"/>
      <c r="CO191" s="77"/>
      <c r="CP191" s="77"/>
      <c r="CQ191" s="77"/>
      <c r="CR191" s="77"/>
      <c r="CS191" s="77"/>
      <c r="CT191" s="77"/>
      <c r="CU191" s="77"/>
      <c r="CV191" s="77"/>
      <c r="CW191" s="77"/>
      <c r="CX191" s="77"/>
      <c r="CY191" s="77"/>
      <c r="CZ191" s="77"/>
      <c r="DA191" s="77"/>
      <c r="DB191" s="77"/>
      <c r="DC191" s="77"/>
      <c r="DD191" s="77"/>
      <c r="DE191" s="77"/>
      <c r="DF191" s="77"/>
      <c r="DG191" s="77"/>
      <c r="DH191" s="77"/>
      <c r="DI191" s="77"/>
      <c r="DJ191" s="77"/>
      <c r="DK191" s="77"/>
      <c r="DL191" s="77"/>
      <c r="DM191" s="77"/>
      <c r="DN191" s="77"/>
      <c r="DO191" s="77"/>
      <c r="DP191" s="77"/>
      <c r="DQ191" s="77"/>
      <c r="DR191" s="77"/>
      <c r="DS191" s="77"/>
      <c r="DT191" s="77"/>
      <c r="DU191" s="77"/>
      <c r="DV191" s="77"/>
      <c r="DW191" s="77"/>
      <c r="DX191" s="77"/>
      <c r="DY191" s="77"/>
      <c r="DZ191" s="77"/>
      <c r="EA191" s="77"/>
      <c r="EB191" s="77"/>
      <c r="EC191" s="77"/>
      <c r="ED191" s="77"/>
      <c r="EE191" s="77"/>
      <c r="EF191" s="77"/>
      <c r="EG191" s="77"/>
      <c r="EH191" s="77"/>
      <c r="EI191" s="77"/>
      <c r="EJ191" s="77"/>
    </row>
    <row r="192" spans="2:140" ht="27" customHeight="1" x14ac:dyDescent="0.2">
      <c r="C192" s="122"/>
      <c r="D192" s="122"/>
      <c r="E192" s="122"/>
      <c r="F192" s="122"/>
      <c r="G192" s="122"/>
      <c r="AV192" s="155"/>
      <c r="AW192" s="155"/>
      <c r="AX192" s="155"/>
      <c r="AY192" s="155"/>
      <c r="AZ192" s="155"/>
      <c r="BA192" s="155"/>
      <c r="BB192" s="155"/>
      <c r="BC192" s="155"/>
      <c r="BD192" s="155"/>
      <c r="BE192" s="155"/>
      <c r="BF192" s="156"/>
      <c r="BG192" s="156"/>
      <c r="BH192" s="156"/>
      <c r="BI192" s="77"/>
      <c r="BJ192" s="77"/>
      <c r="BK192" s="77"/>
      <c r="BL192" s="77"/>
      <c r="BM192" s="77"/>
      <c r="BN192" s="77"/>
      <c r="BO192" s="77"/>
      <c r="BP192" s="77"/>
      <c r="BQ192" s="77"/>
      <c r="BR192" s="77"/>
      <c r="BS192" s="77"/>
      <c r="BT192" s="77"/>
      <c r="BU192" s="77"/>
      <c r="BV192" s="77"/>
      <c r="BW192" s="77"/>
      <c r="BX192" s="77"/>
      <c r="BY192" s="77"/>
      <c r="BZ192" s="77"/>
      <c r="CA192" s="77"/>
      <c r="CB192" s="77"/>
      <c r="CC192" s="77"/>
      <c r="CD192" s="77"/>
      <c r="CE192" s="77"/>
      <c r="CF192" s="77"/>
      <c r="CG192" s="77"/>
      <c r="CH192" s="77"/>
      <c r="CI192" s="77"/>
      <c r="CJ192" s="77"/>
      <c r="CK192" s="77"/>
      <c r="CL192" s="77"/>
      <c r="CM192" s="77"/>
      <c r="CN192" s="77"/>
      <c r="CO192" s="77"/>
      <c r="CP192" s="77"/>
      <c r="CQ192" s="77"/>
      <c r="CR192" s="77"/>
      <c r="CS192" s="77"/>
      <c r="CT192" s="77"/>
      <c r="CU192" s="77"/>
      <c r="CV192" s="77"/>
      <c r="CW192" s="77"/>
      <c r="CX192" s="77"/>
      <c r="CY192" s="77"/>
      <c r="CZ192" s="77"/>
      <c r="DA192" s="77"/>
      <c r="DB192" s="77"/>
      <c r="DC192" s="77"/>
      <c r="DD192" s="77"/>
      <c r="DE192" s="77"/>
      <c r="DF192" s="77"/>
      <c r="DG192" s="77"/>
      <c r="DH192" s="77"/>
      <c r="DI192" s="77"/>
      <c r="DJ192" s="77"/>
      <c r="DK192" s="77"/>
      <c r="DL192" s="77"/>
      <c r="DM192" s="77"/>
      <c r="DN192" s="77"/>
      <c r="DO192" s="77"/>
      <c r="DP192" s="77"/>
      <c r="DQ192" s="77"/>
      <c r="DR192" s="77"/>
      <c r="DS192" s="77"/>
      <c r="DT192" s="77"/>
      <c r="DU192" s="77"/>
      <c r="DV192" s="77"/>
      <c r="DW192" s="77"/>
      <c r="DX192" s="77"/>
      <c r="DY192" s="77"/>
      <c r="DZ192" s="77"/>
      <c r="EA192" s="77"/>
      <c r="EB192" s="77"/>
      <c r="EC192" s="77"/>
      <c r="ED192" s="77"/>
      <c r="EE192" s="77"/>
      <c r="EF192" s="77"/>
      <c r="EG192" s="77"/>
      <c r="EH192" s="77"/>
      <c r="EI192" s="77"/>
      <c r="EJ192" s="77"/>
    </row>
    <row r="193" spans="2:140" ht="27" customHeight="1" x14ac:dyDescent="0.2">
      <c r="C193" s="122"/>
      <c r="D193" s="122"/>
      <c r="E193" s="122"/>
      <c r="F193" s="122"/>
      <c r="G193" s="122"/>
      <c r="AV193" s="155"/>
      <c r="AW193" s="155"/>
      <c r="AX193" s="155"/>
      <c r="AY193" s="155"/>
      <c r="AZ193" s="155"/>
      <c r="BA193" s="155"/>
      <c r="BB193" s="155"/>
      <c r="BC193" s="155"/>
      <c r="BD193" s="155"/>
      <c r="BE193" s="155"/>
      <c r="BF193" s="156"/>
      <c r="BG193" s="156"/>
      <c r="BH193" s="156"/>
      <c r="BI193" s="77"/>
      <c r="BJ193" s="77"/>
      <c r="BK193" s="77"/>
      <c r="BL193" s="77"/>
      <c r="BM193" s="77"/>
      <c r="BN193" s="77"/>
      <c r="BO193" s="77"/>
      <c r="BP193" s="77"/>
      <c r="BQ193" s="77"/>
      <c r="BR193" s="77"/>
      <c r="BS193" s="77"/>
      <c r="BT193" s="77"/>
      <c r="BU193" s="77"/>
      <c r="BV193" s="77"/>
      <c r="BW193" s="77"/>
      <c r="BX193" s="77"/>
      <c r="BY193" s="77"/>
      <c r="BZ193" s="77"/>
      <c r="CA193" s="77"/>
      <c r="CB193" s="77"/>
      <c r="CC193" s="77"/>
      <c r="CD193" s="77"/>
      <c r="CE193" s="77"/>
      <c r="CF193" s="77"/>
      <c r="CG193" s="77"/>
      <c r="CH193" s="77"/>
      <c r="CI193" s="77"/>
      <c r="CJ193" s="77"/>
      <c r="CK193" s="77"/>
      <c r="CL193" s="77"/>
      <c r="CM193" s="77"/>
      <c r="CN193" s="77"/>
      <c r="CO193" s="77"/>
      <c r="CP193" s="77"/>
      <c r="CQ193" s="77"/>
      <c r="CR193" s="77"/>
      <c r="CS193" s="77"/>
      <c r="CT193" s="77"/>
      <c r="CU193" s="77"/>
      <c r="CV193" s="77"/>
      <c r="CW193" s="77"/>
      <c r="CX193" s="77"/>
      <c r="CY193" s="77"/>
      <c r="CZ193" s="77"/>
      <c r="DA193" s="77"/>
      <c r="DB193" s="77"/>
      <c r="DC193" s="77"/>
      <c r="DD193" s="77"/>
      <c r="DE193" s="77"/>
      <c r="DF193" s="77"/>
      <c r="DG193" s="77"/>
      <c r="DH193" s="77"/>
      <c r="DI193" s="77"/>
      <c r="DJ193" s="77"/>
      <c r="DK193" s="77"/>
      <c r="DL193" s="77"/>
      <c r="DM193" s="77"/>
      <c r="DN193" s="77"/>
      <c r="DO193" s="77"/>
      <c r="DP193" s="77"/>
      <c r="DQ193" s="77"/>
      <c r="DR193" s="77"/>
      <c r="DS193" s="77"/>
      <c r="DT193" s="77"/>
      <c r="DU193" s="77"/>
      <c r="DV193" s="77"/>
      <c r="DW193" s="77"/>
      <c r="DX193" s="77"/>
      <c r="DY193" s="77"/>
      <c r="DZ193" s="77"/>
      <c r="EA193" s="77"/>
      <c r="EB193" s="77"/>
      <c r="EC193" s="77"/>
      <c r="ED193" s="77"/>
      <c r="EE193" s="77"/>
      <c r="EF193" s="77"/>
      <c r="EG193" s="77"/>
      <c r="EH193" s="77"/>
      <c r="EI193" s="77"/>
      <c r="EJ193" s="77"/>
    </row>
    <row r="194" spans="2:140" ht="27" customHeight="1" x14ac:dyDescent="0.2">
      <c r="B194" s="192" t="s">
        <v>222</v>
      </c>
      <c r="D194" s="194"/>
      <c r="E194" s="194"/>
      <c r="F194" s="194"/>
      <c r="G194" s="194"/>
      <c r="AV194" s="155"/>
      <c r="AW194" s="155"/>
      <c r="AX194" s="155"/>
      <c r="AY194" s="155"/>
      <c r="AZ194" s="155"/>
      <c r="BA194" s="155"/>
      <c r="BB194" s="155"/>
      <c r="BC194" s="155"/>
      <c r="BD194" s="155"/>
      <c r="BE194" s="155"/>
      <c r="BF194" s="155"/>
      <c r="BG194" s="155"/>
      <c r="BH194" s="155"/>
      <c r="BW194" s="77"/>
      <c r="BX194" s="77"/>
      <c r="BY194" s="77"/>
      <c r="BZ194" s="77"/>
      <c r="CA194" s="77"/>
      <c r="CB194" s="77"/>
      <c r="CC194" s="77"/>
      <c r="CD194" s="77"/>
      <c r="CE194" s="77"/>
      <c r="CF194" s="77"/>
      <c r="CG194" s="77"/>
      <c r="CH194" s="77"/>
      <c r="CI194" s="77"/>
      <c r="CJ194" s="77"/>
      <c r="CK194" s="77"/>
      <c r="CL194" s="77"/>
      <c r="CM194" s="77"/>
      <c r="CN194" s="77"/>
      <c r="CO194" s="77"/>
      <c r="CP194" s="77"/>
      <c r="CQ194" s="77"/>
      <c r="CR194" s="77"/>
      <c r="CS194" s="77"/>
      <c r="CT194" s="77"/>
      <c r="CU194" s="77"/>
      <c r="CV194" s="77"/>
      <c r="CW194" s="77"/>
      <c r="CX194" s="77"/>
      <c r="CY194" s="77"/>
      <c r="CZ194" s="77"/>
      <c r="DA194" s="77"/>
      <c r="DB194" s="77"/>
      <c r="DC194" s="77"/>
      <c r="DD194" s="77"/>
      <c r="DE194" s="77"/>
      <c r="DF194" s="77"/>
      <c r="DG194" s="77"/>
      <c r="DH194" s="77"/>
      <c r="DI194" s="77"/>
      <c r="DJ194" s="77"/>
      <c r="DK194" s="77"/>
      <c r="DL194" s="77"/>
      <c r="DM194" s="77"/>
      <c r="DN194" s="77"/>
      <c r="DO194" s="77"/>
      <c r="DP194" s="77"/>
      <c r="DQ194" s="77"/>
      <c r="DR194" s="77"/>
      <c r="DS194" s="77"/>
      <c r="DT194" s="77"/>
      <c r="DU194" s="77"/>
      <c r="DV194" s="77"/>
      <c r="DW194" s="77"/>
      <c r="DX194" s="77"/>
      <c r="DY194" s="77"/>
      <c r="DZ194" s="77"/>
      <c r="EA194" s="77"/>
      <c r="EB194" s="77"/>
      <c r="EC194" s="77"/>
      <c r="ED194" s="77"/>
      <c r="EE194" s="77"/>
      <c r="EF194" s="77"/>
      <c r="EG194" s="77"/>
      <c r="EH194" s="77"/>
      <c r="EI194" s="77"/>
      <c r="EJ194" s="77"/>
    </row>
    <row r="195" spans="2:140" ht="27" customHeight="1" x14ac:dyDescent="0.2">
      <c r="B195" s="107"/>
      <c r="C195" s="186"/>
      <c r="D195" s="191" t="s">
        <v>217</v>
      </c>
      <c r="E195" s="191" t="s">
        <v>216</v>
      </c>
      <c r="F195" s="191" t="s">
        <v>50</v>
      </c>
      <c r="AV195" s="155"/>
      <c r="AW195" s="155"/>
      <c r="AX195" s="155"/>
      <c r="AY195" s="155"/>
      <c r="AZ195" s="155"/>
      <c r="BA195" s="155"/>
      <c r="BB195" s="155"/>
      <c r="BC195" s="155"/>
      <c r="BD195" s="155"/>
      <c r="BE195" s="155"/>
      <c r="BF195" s="155"/>
      <c r="BG195" s="155"/>
      <c r="BH195" s="155"/>
      <c r="BW195" s="77"/>
      <c r="BX195" s="77"/>
      <c r="BY195" s="77"/>
      <c r="BZ195" s="77"/>
      <c r="CA195" s="77"/>
      <c r="CB195" s="77"/>
      <c r="CC195" s="77"/>
      <c r="CD195" s="77"/>
      <c r="CE195" s="77"/>
      <c r="CF195" s="77"/>
      <c r="CG195" s="77"/>
      <c r="CH195" s="77"/>
      <c r="CI195" s="77"/>
      <c r="CJ195" s="77"/>
      <c r="CK195" s="77"/>
      <c r="CL195" s="77"/>
      <c r="CM195" s="77"/>
      <c r="CN195" s="77"/>
      <c r="CO195" s="77"/>
      <c r="CP195" s="77"/>
      <c r="CQ195" s="77"/>
      <c r="CR195" s="77"/>
      <c r="CS195" s="77"/>
      <c r="CT195" s="77"/>
      <c r="CU195" s="77"/>
      <c r="CV195" s="77"/>
      <c r="CW195" s="77"/>
      <c r="CX195" s="77"/>
      <c r="CY195" s="77"/>
      <c r="CZ195" s="77"/>
      <c r="DA195" s="77"/>
      <c r="DB195" s="77"/>
      <c r="DC195" s="77"/>
      <c r="DD195" s="77"/>
      <c r="DE195" s="77"/>
      <c r="DF195" s="77"/>
      <c r="DG195" s="77"/>
      <c r="DH195" s="77"/>
      <c r="DI195" s="77"/>
      <c r="DJ195" s="77"/>
      <c r="DK195" s="77"/>
      <c r="DL195" s="77"/>
      <c r="DM195" s="77"/>
      <c r="DN195" s="77"/>
      <c r="DO195" s="77"/>
      <c r="DP195" s="77"/>
      <c r="DQ195" s="77"/>
      <c r="DR195" s="77"/>
      <c r="DS195" s="77"/>
      <c r="DT195" s="77"/>
      <c r="DU195" s="77"/>
      <c r="DV195" s="77"/>
      <c r="DW195" s="77"/>
      <c r="DX195" s="77"/>
      <c r="DY195" s="77"/>
      <c r="DZ195" s="77"/>
      <c r="EA195" s="77"/>
      <c r="EB195" s="77"/>
      <c r="EC195" s="77"/>
      <c r="ED195" s="77"/>
      <c r="EE195" s="77"/>
      <c r="EF195" s="77"/>
      <c r="EG195" s="77"/>
      <c r="EH195" s="77"/>
      <c r="EI195" s="77"/>
      <c r="EJ195" s="77"/>
    </row>
    <row r="196" spans="2:140" ht="27" customHeight="1" x14ac:dyDescent="0.2">
      <c r="B196" s="141"/>
      <c r="C196" s="186"/>
      <c r="D196" s="190"/>
      <c r="E196" s="190"/>
      <c r="F196" s="190"/>
      <c r="AV196" s="28"/>
      <c r="AW196" s="28"/>
      <c r="AX196" s="28"/>
      <c r="AY196" s="155"/>
      <c r="AZ196" s="155"/>
      <c r="BA196" s="155"/>
      <c r="BB196" s="155"/>
      <c r="BC196" s="155"/>
      <c r="BD196" s="155"/>
      <c r="BE196" s="155"/>
      <c r="BF196" s="155"/>
      <c r="BG196" s="155"/>
      <c r="BH196" s="155"/>
      <c r="BW196" s="77"/>
      <c r="BX196" s="77"/>
      <c r="BY196" s="77"/>
      <c r="BZ196" s="77"/>
      <c r="CA196" s="77"/>
      <c r="CB196" s="77"/>
      <c r="CC196" s="77"/>
      <c r="CD196" s="77"/>
      <c r="CE196" s="77"/>
      <c r="CF196" s="77"/>
      <c r="CG196" s="77"/>
      <c r="CH196" s="77"/>
      <c r="CI196" s="77"/>
      <c r="CJ196" s="77"/>
      <c r="CK196" s="77"/>
      <c r="CL196" s="77"/>
      <c r="CM196" s="77"/>
      <c r="CN196" s="77"/>
      <c r="CO196" s="77"/>
      <c r="CP196" s="77"/>
      <c r="CQ196" s="77"/>
      <c r="CR196" s="77"/>
      <c r="CS196" s="77"/>
      <c r="CT196" s="77"/>
      <c r="CU196" s="77"/>
      <c r="CV196" s="77"/>
      <c r="CW196" s="77"/>
      <c r="CX196" s="77"/>
      <c r="CY196" s="77"/>
      <c r="CZ196" s="77"/>
      <c r="DA196" s="77"/>
      <c r="DB196" s="77"/>
      <c r="DC196" s="77"/>
      <c r="DD196" s="77"/>
      <c r="DE196" s="77"/>
      <c r="DF196" s="77"/>
      <c r="DG196" s="77"/>
      <c r="DH196" s="77"/>
      <c r="DI196" s="77"/>
      <c r="DJ196" s="77"/>
      <c r="DK196" s="77"/>
      <c r="DL196" s="77"/>
      <c r="DM196" s="77"/>
      <c r="DN196" s="77"/>
      <c r="DO196" s="77"/>
      <c r="DP196" s="77"/>
      <c r="DQ196" s="77"/>
      <c r="DR196" s="77"/>
      <c r="DS196" s="77"/>
      <c r="DT196" s="77"/>
      <c r="DU196" s="77"/>
      <c r="DV196" s="77"/>
      <c r="DW196" s="77"/>
      <c r="DX196" s="77"/>
      <c r="DY196" s="77"/>
      <c r="DZ196" s="77"/>
      <c r="EA196" s="77"/>
      <c r="EB196" s="77"/>
      <c r="EC196" s="77"/>
      <c r="ED196" s="77"/>
      <c r="EE196" s="77"/>
      <c r="EF196" s="77"/>
      <c r="EG196" s="77"/>
      <c r="EH196" s="77"/>
      <c r="EI196" s="77"/>
      <c r="EJ196" s="77"/>
    </row>
    <row r="197" spans="2:140" ht="27" customHeight="1" x14ac:dyDescent="0.2">
      <c r="B197" s="141">
        <v>92</v>
      </c>
      <c r="C197" s="188" t="s">
        <v>190</v>
      </c>
      <c r="D197" s="193">
        <f>H112</f>
        <v>510456.95999999996</v>
      </c>
      <c r="E197" s="188"/>
      <c r="F197" s="188"/>
      <c r="AV197" s="155"/>
      <c r="AW197" s="155"/>
      <c r="AX197" s="155"/>
      <c r="AY197" s="155"/>
      <c r="AZ197" s="155"/>
      <c r="BA197" s="155"/>
      <c r="BB197" s="155"/>
      <c r="BC197" s="155"/>
      <c r="BD197" s="155"/>
      <c r="BE197" s="155"/>
      <c r="BF197" s="155"/>
      <c r="BG197" s="155"/>
      <c r="BH197" s="155"/>
      <c r="BW197" s="77"/>
      <c r="BX197" s="77"/>
      <c r="BY197" s="77"/>
      <c r="BZ197" s="77"/>
      <c r="CA197" s="77"/>
      <c r="CB197" s="77"/>
      <c r="CC197" s="77"/>
      <c r="CD197" s="77"/>
      <c r="CE197" s="77"/>
      <c r="CF197" s="77"/>
      <c r="CG197" s="77"/>
      <c r="CH197" s="77"/>
      <c r="CI197" s="77"/>
      <c r="CJ197" s="77"/>
      <c r="CK197" s="77"/>
      <c r="CL197" s="77"/>
      <c r="CM197" s="77"/>
      <c r="CN197" s="77"/>
      <c r="CO197" s="77"/>
      <c r="CP197" s="77"/>
      <c r="CQ197" s="77"/>
      <c r="CR197" s="77"/>
      <c r="CS197" s="77"/>
      <c r="CT197" s="77"/>
      <c r="CU197" s="77"/>
      <c r="CV197" s="77"/>
      <c r="CW197" s="77"/>
      <c r="CX197" s="77"/>
      <c r="CY197" s="77"/>
      <c r="CZ197" s="77"/>
      <c r="DA197" s="77"/>
      <c r="DB197" s="77"/>
      <c r="DC197" s="77"/>
      <c r="DD197" s="77"/>
      <c r="DE197" s="77"/>
      <c r="DF197" s="77"/>
      <c r="DG197" s="77"/>
      <c r="DH197" s="77"/>
      <c r="DI197" s="77"/>
      <c r="DJ197" s="77"/>
      <c r="DK197" s="77"/>
      <c r="DL197" s="77"/>
      <c r="DM197" s="77"/>
      <c r="DN197" s="77"/>
      <c r="DO197" s="77"/>
      <c r="DP197" s="77"/>
      <c r="DQ197" s="77"/>
      <c r="DR197" s="77"/>
      <c r="DS197" s="77"/>
      <c r="DT197" s="77"/>
      <c r="DU197" s="77"/>
      <c r="DV197" s="77"/>
      <c r="DW197" s="77"/>
      <c r="DX197" s="77"/>
      <c r="DY197" s="77"/>
      <c r="DZ197" s="77"/>
      <c r="EA197" s="77"/>
      <c r="EB197" s="77"/>
      <c r="EC197" s="77"/>
      <c r="ED197" s="77"/>
      <c r="EE197" s="77"/>
      <c r="EF197" s="77"/>
      <c r="EG197" s="77"/>
      <c r="EH197" s="77"/>
      <c r="EI197" s="77"/>
      <c r="EJ197" s="77"/>
    </row>
    <row r="198" spans="2:140" ht="34.15" customHeight="1" x14ac:dyDescent="0.2">
      <c r="B198" s="141">
        <v>93</v>
      </c>
      <c r="C198" s="188"/>
      <c r="D198" s="188"/>
      <c r="E198" s="193">
        <f>H103</f>
        <v>382842.72000000003</v>
      </c>
      <c r="F198" s="193">
        <f>H121</f>
        <v>127614.24</v>
      </c>
      <c r="AV198" s="155"/>
      <c r="AW198" s="155"/>
      <c r="AX198" s="155"/>
      <c r="BA198" s="155"/>
      <c r="BB198" s="155"/>
      <c r="BC198" s="155"/>
      <c r="BD198" s="155"/>
      <c r="BE198" s="155"/>
      <c r="BF198" s="155"/>
      <c r="BG198" s="155"/>
      <c r="BH198" s="155"/>
      <c r="BW198" s="77"/>
      <c r="BX198" s="77"/>
      <c r="BY198" s="77"/>
      <c r="BZ198" s="77"/>
      <c r="CA198" s="77"/>
      <c r="CB198" s="77"/>
      <c r="CC198" s="77"/>
      <c r="CD198" s="77"/>
      <c r="CE198" s="77"/>
      <c r="CF198" s="77"/>
      <c r="CG198" s="77"/>
      <c r="CH198" s="77"/>
      <c r="CI198" s="77"/>
      <c r="CJ198" s="77"/>
      <c r="CK198" s="77"/>
      <c r="CL198" s="77"/>
      <c r="CM198" s="77"/>
      <c r="CN198" s="77"/>
      <c r="CO198" s="77"/>
      <c r="CP198" s="77"/>
      <c r="CQ198" s="77"/>
      <c r="CR198" s="77"/>
      <c r="CS198" s="77"/>
      <c r="CT198" s="77"/>
      <c r="CU198" s="77"/>
      <c r="CV198" s="77"/>
      <c r="CW198" s="77"/>
      <c r="CX198" s="77"/>
      <c r="CY198" s="77"/>
      <c r="CZ198" s="77"/>
      <c r="DA198" s="77"/>
      <c r="DB198" s="77"/>
      <c r="DC198" s="77"/>
      <c r="DD198" s="77"/>
      <c r="DE198" s="77"/>
      <c r="DF198" s="77"/>
      <c r="DG198" s="77"/>
      <c r="DH198" s="77"/>
      <c r="DI198" s="77"/>
      <c r="DJ198" s="77"/>
      <c r="DK198" s="77"/>
      <c r="DL198" s="77"/>
      <c r="DM198" s="77"/>
      <c r="DN198" s="77"/>
      <c r="DO198" s="77"/>
      <c r="DP198" s="77"/>
      <c r="DQ198" s="77"/>
      <c r="DR198" s="77"/>
      <c r="DS198" s="77"/>
      <c r="DT198" s="77"/>
      <c r="DU198" s="77"/>
      <c r="DV198" s="77"/>
      <c r="DW198" s="77"/>
      <c r="DX198" s="77"/>
      <c r="DY198" s="77"/>
      <c r="DZ198" s="77"/>
      <c r="EA198" s="77"/>
      <c r="EB198" s="77"/>
      <c r="EC198" s="77"/>
      <c r="ED198" s="77"/>
      <c r="EE198" s="77"/>
      <c r="EF198" s="77"/>
      <c r="EG198" s="77"/>
      <c r="EH198" s="77"/>
      <c r="EI198" s="77"/>
      <c r="EJ198" s="77"/>
    </row>
    <row r="199" spans="2:140" ht="27" customHeight="1" x14ac:dyDescent="0.2">
      <c r="B199" s="141"/>
      <c r="C199" s="188"/>
      <c r="D199" s="188"/>
      <c r="E199" s="188"/>
      <c r="F199" s="188"/>
      <c r="AV199" s="155"/>
      <c r="AW199" s="155"/>
      <c r="AX199" s="155"/>
      <c r="BA199" s="155"/>
      <c r="BB199" s="155"/>
      <c r="BC199" s="155"/>
      <c r="BD199" s="155"/>
      <c r="BE199" s="155"/>
      <c r="BF199" s="155"/>
      <c r="BG199" s="155"/>
      <c r="BH199" s="155"/>
      <c r="BW199" s="77"/>
      <c r="BX199" s="77"/>
      <c r="BY199" s="77"/>
      <c r="BZ199" s="77"/>
      <c r="CA199" s="77"/>
      <c r="CB199" s="77"/>
      <c r="CC199" s="77"/>
      <c r="CD199" s="77"/>
      <c r="CE199" s="77"/>
      <c r="CF199" s="77"/>
      <c r="CG199" s="77"/>
      <c r="CH199" s="77"/>
      <c r="CI199" s="77"/>
      <c r="CJ199" s="77"/>
      <c r="CK199" s="77"/>
      <c r="CL199" s="77"/>
      <c r="CM199" s="77"/>
      <c r="CN199" s="77"/>
      <c r="CO199" s="77"/>
      <c r="CP199" s="77"/>
      <c r="CQ199" s="77"/>
      <c r="CR199" s="77"/>
      <c r="CS199" s="77"/>
      <c r="CT199" s="77"/>
      <c r="CU199" s="77"/>
      <c r="CV199" s="77"/>
      <c r="CW199" s="77"/>
      <c r="CX199" s="77"/>
      <c r="CY199" s="77"/>
      <c r="CZ199" s="77"/>
      <c r="DA199" s="77"/>
      <c r="DB199" s="77"/>
      <c r="DC199" s="77"/>
      <c r="DD199" s="77"/>
      <c r="DE199" s="77"/>
      <c r="DF199" s="77"/>
      <c r="DG199" s="77"/>
      <c r="DH199" s="77"/>
      <c r="DI199" s="77"/>
      <c r="DJ199" s="77"/>
      <c r="DK199" s="77"/>
      <c r="DL199" s="77"/>
      <c r="DM199" s="77"/>
      <c r="DN199" s="77"/>
      <c r="DO199" s="77"/>
      <c r="DP199" s="77"/>
      <c r="DQ199" s="77"/>
      <c r="DR199" s="77"/>
      <c r="DS199" s="77"/>
      <c r="DT199" s="77"/>
      <c r="DU199" s="77"/>
      <c r="DV199" s="77"/>
      <c r="DW199" s="77"/>
      <c r="DX199" s="77"/>
      <c r="DY199" s="77"/>
      <c r="DZ199" s="77"/>
      <c r="EA199" s="77"/>
      <c r="EB199" s="77"/>
      <c r="EC199" s="77"/>
      <c r="ED199" s="77"/>
      <c r="EE199" s="77"/>
      <c r="EF199" s="77"/>
      <c r="EG199" s="77"/>
      <c r="EH199" s="77"/>
      <c r="EI199" s="77"/>
      <c r="EJ199" s="77"/>
    </row>
    <row r="200" spans="2:140" ht="27" customHeight="1" x14ac:dyDescent="0.2">
      <c r="B200" s="141">
        <v>94</v>
      </c>
      <c r="C200" s="186" t="s">
        <v>221</v>
      </c>
      <c r="D200" s="193">
        <f>I112</f>
        <v>972922.24</v>
      </c>
      <c r="E200" s="186"/>
      <c r="F200" s="186"/>
      <c r="AV200" s="155"/>
      <c r="AW200" s="155"/>
      <c r="AX200" s="155"/>
      <c r="BA200" s="155"/>
      <c r="BB200" s="155"/>
      <c r="BC200" s="155"/>
      <c r="BD200" s="155"/>
      <c r="BE200" s="155"/>
      <c r="BF200" s="155"/>
      <c r="BG200" s="155"/>
      <c r="BH200" s="155"/>
      <c r="BW200" s="77"/>
      <c r="BX200" s="77"/>
      <c r="BY200" s="77"/>
      <c r="BZ200" s="77"/>
      <c r="CA200" s="77"/>
      <c r="CB200" s="77"/>
      <c r="CC200" s="77"/>
      <c r="CD200" s="77"/>
      <c r="CE200" s="77"/>
      <c r="CF200" s="77"/>
      <c r="CG200" s="77"/>
      <c r="CH200" s="77"/>
      <c r="CI200" s="77"/>
      <c r="CJ200" s="77"/>
      <c r="CK200" s="77"/>
      <c r="CL200" s="77"/>
      <c r="CM200" s="77"/>
      <c r="CN200" s="77"/>
      <c r="CO200" s="77"/>
      <c r="CP200" s="77"/>
      <c r="CQ200" s="77"/>
      <c r="CR200" s="77"/>
      <c r="CS200" s="77"/>
      <c r="CT200" s="77"/>
      <c r="CU200" s="77"/>
      <c r="CV200" s="77"/>
      <c r="CW200" s="77"/>
      <c r="CX200" s="77"/>
      <c r="CY200" s="77"/>
      <c r="CZ200" s="77"/>
      <c r="DA200" s="77"/>
      <c r="DB200" s="77"/>
      <c r="DC200" s="77"/>
      <c r="DD200" s="77"/>
      <c r="DE200" s="77"/>
      <c r="DF200" s="77"/>
      <c r="DG200" s="77"/>
      <c r="DH200" s="77"/>
      <c r="DI200" s="77"/>
      <c r="DJ200" s="77"/>
      <c r="DK200" s="77"/>
      <c r="DL200" s="77"/>
      <c r="DM200" s="77"/>
      <c r="DN200" s="77"/>
      <c r="DO200" s="77"/>
      <c r="DP200" s="77"/>
      <c r="DQ200" s="77"/>
      <c r="DR200" s="77"/>
      <c r="DS200" s="77"/>
      <c r="DT200" s="77"/>
      <c r="DU200" s="77"/>
      <c r="DV200" s="77"/>
      <c r="DW200" s="77"/>
      <c r="DX200" s="77"/>
      <c r="DY200" s="77"/>
      <c r="DZ200" s="77"/>
      <c r="EA200" s="77"/>
      <c r="EB200" s="77"/>
      <c r="EC200" s="77"/>
      <c r="ED200" s="77"/>
      <c r="EE200" s="77"/>
      <c r="EF200" s="77"/>
      <c r="EG200" s="77"/>
      <c r="EH200" s="77"/>
      <c r="EI200" s="77"/>
      <c r="EJ200" s="77"/>
    </row>
    <row r="201" spans="2:140" ht="27" customHeight="1" x14ac:dyDescent="0.2">
      <c r="B201" s="141">
        <v>95</v>
      </c>
      <c r="C201" s="186"/>
      <c r="D201" s="186"/>
      <c r="E201" s="193">
        <f>I103</f>
        <v>729691.68</v>
      </c>
      <c r="F201" s="193">
        <f>I121</f>
        <v>243230.56</v>
      </c>
      <c r="AV201" s="155"/>
      <c r="AW201" s="155"/>
      <c r="AX201" s="155"/>
      <c r="BA201" s="155"/>
      <c r="BB201" s="155"/>
      <c r="BC201" s="155"/>
      <c r="BD201" s="155"/>
      <c r="BE201" s="155"/>
      <c r="BF201" s="155"/>
      <c r="BG201" s="155"/>
      <c r="BH201" s="155"/>
      <c r="BW201" s="77"/>
      <c r="BX201" s="77"/>
      <c r="BY201" s="77"/>
      <c r="BZ201" s="77"/>
      <c r="CA201" s="77"/>
      <c r="CB201" s="77"/>
      <c r="CC201" s="77"/>
      <c r="CD201" s="77"/>
      <c r="CE201" s="77"/>
      <c r="CF201" s="77"/>
      <c r="CG201" s="77"/>
      <c r="CH201" s="77"/>
      <c r="CI201" s="77"/>
      <c r="CJ201" s="77"/>
      <c r="CK201" s="77"/>
      <c r="CL201" s="77"/>
      <c r="CM201" s="77"/>
      <c r="CN201" s="77"/>
      <c r="CO201" s="77"/>
      <c r="CP201" s="77"/>
      <c r="CQ201" s="77"/>
      <c r="CR201" s="77"/>
      <c r="CS201" s="77"/>
      <c r="CT201" s="77"/>
      <c r="CU201" s="77"/>
      <c r="CV201" s="77"/>
      <c r="CW201" s="77"/>
      <c r="CX201" s="77"/>
      <c r="CY201" s="77"/>
      <c r="CZ201" s="77"/>
      <c r="DA201" s="77"/>
      <c r="DB201" s="77"/>
      <c r="DC201" s="77"/>
      <c r="DD201" s="77"/>
      <c r="DE201" s="77"/>
      <c r="DF201" s="77"/>
      <c r="DG201" s="77"/>
      <c r="DH201" s="77"/>
      <c r="DI201" s="77"/>
      <c r="DJ201" s="77"/>
      <c r="DK201" s="77"/>
      <c r="DL201" s="77"/>
      <c r="DM201" s="77"/>
      <c r="DN201" s="77"/>
      <c r="DO201" s="77"/>
      <c r="DP201" s="77"/>
      <c r="DQ201" s="77"/>
      <c r="DR201" s="77"/>
      <c r="DS201" s="77"/>
      <c r="DT201" s="77"/>
      <c r="DU201" s="77"/>
      <c r="DV201" s="77"/>
      <c r="DW201" s="77"/>
      <c r="DX201" s="77"/>
      <c r="DY201" s="77"/>
      <c r="DZ201" s="77"/>
      <c r="EA201" s="77"/>
      <c r="EB201" s="77"/>
      <c r="EC201" s="77"/>
      <c r="ED201" s="77"/>
      <c r="EE201" s="77"/>
      <c r="EF201" s="77"/>
      <c r="EG201" s="77"/>
      <c r="EH201" s="77"/>
      <c r="EI201" s="77"/>
      <c r="EJ201" s="77"/>
    </row>
    <row r="202" spans="2:140" ht="27" customHeight="1" x14ac:dyDescent="0.2">
      <c r="B202" s="141"/>
      <c r="C202" s="186"/>
      <c r="D202" s="186"/>
      <c r="E202" s="186"/>
      <c r="F202" s="186"/>
      <c r="AV202" s="155"/>
      <c r="AW202" s="155"/>
      <c r="AX202" s="155"/>
      <c r="BA202" s="155"/>
      <c r="BB202" s="155"/>
      <c r="BC202" s="155"/>
      <c r="BD202" s="155"/>
      <c r="BE202" s="155"/>
      <c r="BF202" s="155"/>
      <c r="BG202" s="155"/>
      <c r="BH202" s="155"/>
      <c r="BW202" s="77"/>
      <c r="BX202" s="77"/>
      <c r="BY202" s="77"/>
      <c r="BZ202" s="77"/>
      <c r="CA202" s="77"/>
      <c r="CB202" s="77"/>
      <c r="CC202" s="77"/>
      <c r="CD202" s="77"/>
      <c r="CE202" s="77"/>
      <c r="CF202" s="77"/>
      <c r="CG202" s="77"/>
      <c r="CH202" s="77"/>
      <c r="CI202" s="77"/>
      <c r="CJ202" s="77"/>
      <c r="CK202" s="77"/>
      <c r="CL202" s="77"/>
      <c r="CM202" s="77"/>
      <c r="CN202" s="77"/>
      <c r="CO202" s="77"/>
      <c r="CP202" s="77"/>
      <c r="CQ202" s="77"/>
      <c r="CR202" s="77"/>
      <c r="CS202" s="77"/>
      <c r="CT202" s="77"/>
      <c r="CU202" s="77"/>
      <c r="CV202" s="77"/>
      <c r="CW202" s="77"/>
      <c r="CX202" s="77"/>
      <c r="CY202" s="77"/>
      <c r="CZ202" s="77"/>
      <c r="DA202" s="77"/>
      <c r="DB202" s="77"/>
      <c r="DC202" s="77"/>
      <c r="DD202" s="77"/>
      <c r="DE202" s="77"/>
      <c r="DF202" s="77"/>
      <c r="DG202" s="77"/>
      <c r="DH202" s="77"/>
      <c r="DI202" s="77"/>
      <c r="DJ202" s="77"/>
      <c r="DK202" s="77"/>
      <c r="DL202" s="77"/>
      <c r="DM202" s="77"/>
      <c r="DN202" s="77"/>
      <c r="DO202" s="77"/>
      <c r="DP202" s="77"/>
      <c r="DQ202" s="77"/>
      <c r="DR202" s="77"/>
      <c r="DS202" s="77"/>
      <c r="DT202" s="77"/>
      <c r="DU202" s="77"/>
      <c r="DV202" s="77"/>
      <c r="DW202" s="77"/>
      <c r="DX202" s="77"/>
      <c r="DY202" s="77"/>
      <c r="DZ202" s="77"/>
      <c r="EA202" s="77"/>
      <c r="EB202" s="77"/>
      <c r="EC202" s="77"/>
      <c r="ED202" s="77"/>
      <c r="EE202" s="77"/>
      <c r="EF202" s="77"/>
      <c r="EG202" s="77"/>
      <c r="EH202" s="77"/>
      <c r="EI202" s="77"/>
      <c r="EJ202" s="77"/>
    </row>
    <row r="203" spans="2:140" ht="27" customHeight="1" x14ac:dyDescent="0.2">
      <c r="B203" s="141">
        <v>96</v>
      </c>
      <c r="C203" s="186" t="s">
        <v>220</v>
      </c>
      <c r="D203" s="193">
        <f>J112</f>
        <v>532688.4</v>
      </c>
      <c r="E203" s="186"/>
      <c r="F203" s="186"/>
      <c r="AV203" s="155"/>
      <c r="AW203" s="155"/>
      <c r="AX203" s="155"/>
      <c r="BA203" s="155"/>
      <c r="BB203" s="155"/>
      <c r="BC203" s="155"/>
      <c r="BD203" s="155"/>
      <c r="BE203" s="155"/>
      <c r="BF203" s="155"/>
      <c r="BG203" s="155"/>
      <c r="BH203" s="155"/>
      <c r="BW203" s="77"/>
      <c r="BX203" s="77"/>
      <c r="BY203" s="77"/>
      <c r="BZ203" s="77"/>
      <c r="CA203" s="77"/>
      <c r="CB203" s="77"/>
      <c r="CC203" s="77"/>
      <c r="CD203" s="77"/>
      <c r="CE203" s="77"/>
      <c r="CF203" s="77"/>
      <c r="CG203" s="77"/>
      <c r="CH203" s="77"/>
      <c r="CI203" s="77"/>
      <c r="CJ203" s="77"/>
      <c r="CK203" s="77"/>
      <c r="CL203" s="77"/>
      <c r="CM203" s="77"/>
      <c r="CN203" s="77"/>
      <c r="CO203" s="77"/>
      <c r="CP203" s="77"/>
      <c r="CQ203" s="77"/>
      <c r="CR203" s="77"/>
      <c r="CS203" s="77"/>
      <c r="CT203" s="77"/>
      <c r="CU203" s="77"/>
      <c r="CV203" s="77"/>
      <c r="CW203" s="77"/>
      <c r="CX203" s="77"/>
      <c r="CY203" s="77"/>
      <c r="CZ203" s="77"/>
      <c r="DA203" s="77"/>
      <c r="DB203" s="77"/>
      <c r="DC203" s="77"/>
      <c r="DD203" s="77"/>
      <c r="DE203" s="77"/>
      <c r="DF203" s="77"/>
      <c r="DG203" s="77"/>
      <c r="DH203" s="77"/>
      <c r="DI203" s="77"/>
      <c r="DJ203" s="77"/>
      <c r="DK203" s="77"/>
      <c r="DL203" s="77"/>
      <c r="DM203" s="77"/>
      <c r="DN203" s="77"/>
      <c r="DO203" s="77"/>
      <c r="DP203" s="77"/>
      <c r="DQ203" s="77"/>
      <c r="DR203" s="77"/>
      <c r="DS203" s="77"/>
      <c r="DT203" s="77"/>
      <c r="DU203" s="77"/>
      <c r="DV203" s="77"/>
      <c r="DW203" s="77"/>
      <c r="DX203" s="77"/>
      <c r="DY203" s="77"/>
      <c r="DZ203" s="77"/>
      <c r="EA203" s="77"/>
      <c r="EB203" s="77"/>
      <c r="EC203" s="77"/>
      <c r="ED203" s="77"/>
      <c r="EE203" s="77"/>
      <c r="EF203" s="77"/>
      <c r="EG203" s="77"/>
      <c r="EH203" s="77"/>
      <c r="EI203" s="77"/>
      <c r="EJ203" s="77"/>
    </row>
    <row r="204" spans="2:140" ht="27" customHeight="1" x14ac:dyDescent="0.2">
      <c r="B204" s="141">
        <v>97</v>
      </c>
      <c r="C204" s="186"/>
      <c r="D204" s="186"/>
      <c r="E204" s="193">
        <f>J103</f>
        <v>399516.3</v>
      </c>
      <c r="F204" s="193">
        <f>J121</f>
        <v>133172.1</v>
      </c>
      <c r="AV204" s="28"/>
      <c r="AW204" s="28"/>
      <c r="AX204" s="28"/>
      <c r="BA204" s="155"/>
      <c r="BB204" s="155"/>
      <c r="BC204" s="155"/>
      <c r="BD204" s="155"/>
      <c r="BE204" s="155"/>
      <c r="BF204" s="155"/>
      <c r="BG204" s="155"/>
      <c r="BH204" s="155"/>
      <c r="BW204" s="77"/>
      <c r="BX204" s="77"/>
      <c r="BY204" s="77"/>
      <c r="BZ204" s="77"/>
      <c r="CA204" s="77"/>
      <c r="CB204" s="77"/>
      <c r="CC204" s="77"/>
      <c r="CD204" s="77"/>
      <c r="CE204" s="77"/>
      <c r="CF204" s="77"/>
      <c r="CG204" s="77"/>
      <c r="CH204" s="77"/>
      <c r="CI204" s="77"/>
      <c r="CJ204" s="77"/>
      <c r="CK204" s="77"/>
      <c r="CL204" s="77"/>
      <c r="CM204" s="77"/>
      <c r="CN204" s="77"/>
      <c r="CO204" s="77"/>
      <c r="CP204" s="77"/>
      <c r="CQ204" s="77"/>
      <c r="CR204" s="77"/>
      <c r="CS204" s="77"/>
      <c r="CT204" s="77"/>
      <c r="CU204" s="77"/>
      <c r="CV204" s="77"/>
      <c r="CW204" s="77"/>
      <c r="CX204" s="77"/>
      <c r="CY204" s="77"/>
      <c r="CZ204" s="77"/>
      <c r="DA204" s="77"/>
      <c r="DB204" s="77"/>
      <c r="DC204" s="77"/>
      <c r="DD204" s="77"/>
      <c r="DE204" s="77"/>
      <c r="DF204" s="77"/>
      <c r="DG204" s="77"/>
      <c r="DH204" s="77"/>
      <c r="DI204" s="77"/>
      <c r="DJ204" s="77"/>
      <c r="DK204" s="77"/>
      <c r="DL204" s="77"/>
      <c r="DM204" s="77"/>
      <c r="DN204" s="77"/>
      <c r="DO204" s="77"/>
      <c r="DP204" s="77"/>
      <c r="DQ204" s="77"/>
      <c r="DR204" s="77"/>
      <c r="DS204" s="77"/>
      <c r="DT204" s="77"/>
      <c r="DU204" s="77"/>
      <c r="DV204" s="77"/>
      <c r="DW204" s="77"/>
      <c r="DX204" s="77"/>
      <c r="DY204" s="77"/>
      <c r="DZ204" s="77"/>
      <c r="EA204" s="77"/>
      <c r="EB204" s="77"/>
      <c r="EC204" s="77"/>
      <c r="ED204" s="77"/>
      <c r="EE204" s="77"/>
      <c r="EF204" s="77"/>
      <c r="EG204" s="77"/>
      <c r="EH204" s="77"/>
      <c r="EI204" s="77"/>
      <c r="EJ204" s="77"/>
    </row>
    <row r="205" spans="2:140" ht="27" customHeight="1" x14ac:dyDescent="0.2">
      <c r="B205" s="141"/>
      <c r="C205" s="186"/>
      <c r="D205" s="186"/>
      <c r="E205" s="186"/>
      <c r="F205" s="186"/>
      <c r="AV205" s="155"/>
      <c r="AW205" s="155"/>
      <c r="AX205" s="155"/>
      <c r="BA205" s="155"/>
      <c r="BB205" s="155"/>
      <c r="BC205" s="155"/>
      <c r="BD205" s="155"/>
      <c r="BE205" s="155"/>
      <c r="BF205" s="155"/>
      <c r="BG205" s="155"/>
      <c r="BH205" s="155"/>
      <c r="BW205" s="77"/>
      <c r="BX205" s="77"/>
      <c r="BY205" s="77"/>
      <c r="BZ205" s="77"/>
      <c r="CA205" s="77"/>
      <c r="CB205" s="77"/>
      <c r="CC205" s="77"/>
      <c r="CD205" s="77"/>
      <c r="CE205" s="77"/>
      <c r="CF205" s="77"/>
      <c r="CG205" s="77"/>
      <c r="CH205" s="77"/>
      <c r="CI205" s="77"/>
      <c r="CJ205" s="77"/>
      <c r="CK205" s="77"/>
      <c r="CL205" s="77"/>
      <c r="CM205" s="77"/>
      <c r="CN205" s="77"/>
      <c r="CO205" s="77"/>
      <c r="CP205" s="77"/>
      <c r="CQ205" s="77"/>
      <c r="CR205" s="77"/>
      <c r="CS205" s="77"/>
      <c r="CT205" s="77"/>
      <c r="CU205" s="77"/>
      <c r="CV205" s="77"/>
      <c r="CW205" s="77"/>
      <c r="CX205" s="77"/>
      <c r="CY205" s="77"/>
      <c r="CZ205" s="77"/>
      <c r="DA205" s="77"/>
      <c r="DB205" s="77"/>
      <c r="DC205" s="77"/>
      <c r="DD205" s="77"/>
      <c r="DE205" s="77"/>
      <c r="DF205" s="77"/>
      <c r="DG205" s="77"/>
      <c r="DH205" s="77"/>
      <c r="DI205" s="77"/>
      <c r="DJ205" s="77"/>
      <c r="DK205" s="77"/>
      <c r="DL205" s="77"/>
      <c r="DM205" s="77"/>
      <c r="DN205" s="77"/>
      <c r="DO205" s="77"/>
      <c r="DP205" s="77"/>
      <c r="DQ205" s="77"/>
      <c r="DR205" s="77"/>
      <c r="DS205" s="77"/>
      <c r="DT205" s="77"/>
      <c r="DU205" s="77"/>
      <c r="DV205" s="77"/>
      <c r="DW205" s="77"/>
      <c r="DX205" s="77"/>
      <c r="DY205" s="77"/>
      <c r="DZ205" s="77"/>
      <c r="EA205" s="77"/>
      <c r="EB205" s="77"/>
      <c r="EC205" s="77"/>
      <c r="ED205" s="77"/>
      <c r="EE205" s="77"/>
      <c r="EF205" s="77"/>
      <c r="EG205" s="77"/>
      <c r="EH205" s="77"/>
      <c r="EI205" s="77"/>
      <c r="EJ205" s="77"/>
    </row>
    <row r="206" spans="2:140" ht="27" customHeight="1" x14ac:dyDescent="0.2">
      <c r="B206" s="141">
        <v>98</v>
      </c>
      <c r="C206" s="186" t="s">
        <v>219</v>
      </c>
      <c r="D206" s="193">
        <f>K112</f>
        <v>200435.84</v>
      </c>
      <c r="E206" s="186"/>
      <c r="F206" s="186"/>
      <c r="AV206" s="155"/>
      <c r="AW206" s="155"/>
      <c r="AX206" s="155"/>
      <c r="BA206" s="155"/>
      <c r="BB206" s="155"/>
      <c r="BC206" s="155"/>
      <c r="BD206" s="155"/>
      <c r="BE206" s="155"/>
      <c r="BF206" s="155"/>
      <c r="BG206" s="155"/>
      <c r="BH206" s="155"/>
      <c r="BW206" s="77"/>
      <c r="BX206" s="77"/>
      <c r="BY206" s="77"/>
      <c r="BZ206" s="77"/>
      <c r="CA206" s="77"/>
      <c r="CB206" s="77"/>
      <c r="CC206" s="77"/>
      <c r="CD206" s="77"/>
      <c r="CE206" s="77"/>
      <c r="CF206" s="77"/>
      <c r="CG206" s="77"/>
      <c r="CH206" s="77"/>
      <c r="CI206" s="77"/>
      <c r="CJ206" s="77"/>
      <c r="CK206" s="77"/>
      <c r="CL206" s="77"/>
      <c r="CM206" s="77"/>
      <c r="CN206" s="77"/>
      <c r="CO206" s="77"/>
      <c r="CP206" s="77"/>
      <c r="CQ206" s="77"/>
      <c r="CR206" s="77"/>
      <c r="CS206" s="77"/>
      <c r="CT206" s="77"/>
      <c r="CU206" s="77"/>
      <c r="CV206" s="77"/>
      <c r="CW206" s="77"/>
      <c r="CX206" s="77"/>
      <c r="CY206" s="77"/>
      <c r="CZ206" s="77"/>
      <c r="DA206" s="77"/>
      <c r="DB206" s="77"/>
      <c r="DC206" s="77"/>
      <c r="DD206" s="77"/>
      <c r="DE206" s="77"/>
      <c r="DF206" s="77"/>
      <c r="DG206" s="77"/>
      <c r="DH206" s="77"/>
      <c r="DI206" s="77"/>
      <c r="DJ206" s="77"/>
      <c r="DK206" s="77"/>
      <c r="DL206" s="77"/>
      <c r="DM206" s="77"/>
      <c r="DN206" s="77"/>
      <c r="DO206" s="77"/>
      <c r="DP206" s="77"/>
      <c r="DQ206" s="77"/>
      <c r="DR206" s="77"/>
      <c r="DS206" s="77"/>
      <c r="DT206" s="77"/>
      <c r="DU206" s="77"/>
      <c r="DV206" s="77"/>
      <c r="DW206" s="77"/>
      <c r="DX206" s="77"/>
      <c r="DY206" s="77"/>
      <c r="DZ206" s="77"/>
      <c r="EA206" s="77"/>
      <c r="EB206" s="77"/>
      <c r="EC206" s="77"/>
      <c r="ED206" s="77"/>
      <c r="EE206" s="77"/>
      <c r="EF206" s="77"/>
      <c r="EG206" s="77"/>
      <c r="EH206" s="77"/>
      <c r="EI206" s="77"/>
      <c r="EJ206" s="77"/>
    </row>
    <row r="207" spans="2:140" ht="27" customHeight="1" x14ac:dyDescent="0.2">
      <c r="B207" s="141">
        <v>99</v>
      </c>
      <c r="C207" s="186"/>
      <c r="D207" s="186"/>
      <c r="E207" s="193">
        <f>K103</f>
        <v>150326.88</v>
      </c>
      <c r="F207" s="193">
        <f>K121</f>
        <v>50108.960000000006</v>
      </c>
      <c r="AV207" s="155"/>
      <c r="AW207" s="155"/>
      <c r="AX207" s="155"/>
      <c r="BA207" s="155"/>
      <c r="BB207" s="155"/>
      <c r="BC207" s="155"/>
      <c r="BD207" s="155"/>
      <c r="BE207" s="155"/>
      <c r="BF207" s="155"/>
      <c r="BG207" s="155"/>
      <c r="BH207" s="155"/>
      <c r="BW207" s="77"/>
      <c r="BX207" s="77"/>
      <c r="BY207" s="77"/>
      <c r="BZ207" s="77"/>
      <c r="CA207" s="77"/>
      <c r="CB207" s="77"/>
      <c r="CC207" s="77"/>
      <c r="CD207" s="77"/>
      <c r="CE207" s="77"/>
      <c r="CF207" s="77"/>
      <c r="CG207" s="77"/>
      <c r="CH207" s="77"/>
      <c r="CI207" s="77"/>
      <c r="CJ207" s="77"/>
      <c r="CK207" s="77"/>
      <c r="CL207" s="77"/>
      <c r="CM207" s="77"/>
      <c r="CN207" s="77"/>
      <c r="CO207" s="77"/>
      <c r="CP207" s="77"/>
      <c r="CQ207" s="77"/>
      <c r="CR207" s="77"/>
      <c r="CS207" s="77"/>
      <c r="CT207" s="77"/>
      <c r="CU207" s="77"/>
      <c r="CV207" s="77"/>
      <c r="CW207" s="77"/>
      <c r="CX207" s="77"/>
      <c r="CY207" s="77"/>
      <c r="CZ207" s="77"/>
      <c r="DA207" s="77"/>
      <c r="DB207" s="77"/>
      <c r="DC207" s="77"/>
      <c r="DD207" s="77"/>
      <c r="DE207" s="77"/>
      <c r="DF207" s="77"/>
      <c r="DG207" s="77"/>
      <c r="DH207" s="77"/>
      <c r="DI207" s="77"/>
      <c r="DJ207" s="77"/>
      <c r="DK207" s="77"/>
      <c r="DL207" s="77"/>
      <c r="DM207" s="77"/>
      <c r="DN207" s="77"/>
      <c r="DO207" s="77"/>
      <c r="DP207" s="77"/>
      <c r="DQ207" s="77"/>
      <c r="DR207" s="77"/>
      <c r="DS207" s="77"/>
      <c r="DT207" s="77"/>
      <c r="DU207" s="77"/>
      <c r="DV207" s="77"/>
      <c r="DW207" s="77"/>
      <c r="DX207" s="77"/>
      <c r="DY207" s="77"/>
      <c r="DZ207" s="77"/>
      <c r="EA207" s="77"/>
      <c r="EB207" s="77"/>
      <c r="EC207" s="77"/>
      <c r="ED207" s="77"/>
      <c r="EE207" s="77"/>
      <c r="EF207" s="77"/>
      <c r="EG207" s="77"/>
      <c r="EH207" s="77"/>
      <c r="EI207" s="77"/>
      <c r="EJ207" s="77"/>
    </row>
    <row r="208" spans="2:140" ht="27" customHeight="1" x14ac:dyDescent="0.2">
      <c r="B208" s="141"/>
      <c r="C208" s="186"/>
      <c r="D208" s="186"/>
      <c r="E208" s="186"/>
      <c r="F208" s="186"/>
      <c r="AV208" s="155"/>
      <c r="AW208" s="155"/>
      <c r="AX208" s="155"/>
      <c r="BA208" s="155"/>
      <c r="BB208" s="155"/>
      <c r="BC208" s="155"/>
      <c r="BD208" s="155"/>
      <c r="BE208" s="155"/>
      <c r="BF208" s="155"/>
      <c r="BG208" s="155"/>
      <c r="BH208" s="155"/>
      <c r="BW208" s="77"/>
      <c r="BX208" s="77"/>
      <c r="BY208" s="77"/>
      <c r="BZ208" s="77"/>
      <c r="CA208" s="77"/>
      <c r="CB208" s="77"/>
      <c r="CC208" s="77"/>
      <c r="CD208" s="77"/>
      <c r="CE208" s="77"/>
      <c r="CF208" s="77"/>
      <c r="CG208" s="77"/>
      <c r="CH208" s="77"/>
      <c r="CI208" s="77"/>
      <c r="CJ208" s="77"/>
      <c r="CK208" s="77"/>
      <c r="CL208" s="77"/>
      <c r="CM208" s="77"/>
      <c r="CN208" s="77"/>
      <c r="CO208" s="77"/>
      <c r="CP208" s="77"/>
      <c r="CQ208" s="77"/>
      <c r="CR208" s="77"/>
      <c r="CS208" s="77"/>
      <c r="CT208" s="77"/>
      <c r="CU208" s="77"/>
      <c r="CV208" s="77"/>
      <c r="CW208" s="77"/>
      <c r="CX208" s="77"/>
      <c r="CY208" s="77"/>
      <c r="CZ208" s="77"/>
      <c r="DA208" s="77"/>
      <c r="DB208" s="77"/>
      <c r="DC208" s="77"/>
      <c r="DD208" s="77"/>
      <c r="DE208" s="77"/>
      <c r="DF208" s="77"/>
      <c r="DG208" s="77"/>
      <c r="DH208" s="77"/>
      <c r="DI208" s="77"/>
      <c r="DJ208" s="77"/>
      <c r="DK208" s="77"/>
      <c r="DL208" s="77"/>
      <c r="DM208" s="77"/>
      <c r="DN208" s="77"/>
      <c r="DO208" s="77"/>
      <c r="DP208" s="77"/>
      <c r="DQ208" s="77"/>
      <c r="DR208" s="77"/>
      <c r="DS208" s="77"/>
      <c r="DT208" s="77"/>
      <c r="DU208" s="77"/>
      <c r="DV208" s="77"/>
      <c r="DW208" s="77"/>
      <c r="DX208" s="77"/>
      <c r="DY208" s="77"/>
      <c r="DZ208" s="77"/>
      <c r="EA208" s="77"/>
      <c r="EB208" s="77"/>
      <c r="EC208" s="77"/>
      <c r="ED208" s="77"/>
      <c r="EE208" s="77"/>
      <c r="EF208" s="77"/>
      <c r="EG208" s="77"/>
      <c r="EH208" s="77"/>
      <c r="EI208" s="77"/>
      <c r="EJ208" s="77"/>
    </row>
    <row r="209" spans="2:140" ht="27" customHeight="1" x14ac:dyDescent="0.2">
      <c r="B209" s="141">
        <v>100</v>
      </c>
      <c r="C209" s="186" t="s">
        <v>218</v>
      </c>
      <c r="D209" s="193">
        <f>L112</f>
        <v>164570.4</v>
      </c>
      <c r="E209" s="186"/>
      <c r="F209" s="186"/>
      <c r="AV209" s="155"/>
      <c r="AW209" s="155"/>
      <c r="AX209" s="155"/>
      <c r="BA209" s="155"/>
      <c r="BB209" s="155"/>
      <c r="BC209" s="155"/>
      <c r="BD209" s="155"/>
      <c r="BE209" s="155"/>
      <c r="BF209" s="155"/>
      <c r="BG209" s="155"/>
      <c r="BH209" s="155"/>
      <c r="BW209" s="77"/>
      <c r="BX209" s="77"/>
      <c r="BY209" s="77"/>
      <c r="BZ209" s="77"/>
      <c r="CA209" s="77"/>
      <c r="CB209" s="77"/>
      <c r="CC209" s="77"/>
      <c r="CD209" s="77"/>
      <c r="CE209" s="77"/>
      <c r="CF209" s="77"/>
      <c r="CG209" s="77"/>
      <c r="CH209" s="77"/>
      <c r="CI209" s="77"/>
      <c r="CJ209" s="77"/>
      <c r="CK209" s="77"/>
      <c r="CL209" s="77"/>
      <c r="CM209" s="77"/>
      <c r="CN209" s="77"/>
      <c r="CO209" s="77"/>
      <c r="CP209" s="77"/>
      <c r="CQ209" s="77"/>
      <c r="CR209" s="77"/>
      <c r="CS209" s="77"/>
      <c r="CT209" s="77"/>
      <c r="CU209" s="77"/>
      <c r="CV209" s="77"/>
      <c r="CW209" s="77"/>
      <c r="CX209" s="77"/>
      <c r="CY209" s="77"/>
      <c r="CZ209" s="77"/>
      <c r="DA209" s="77"/>
      <c r="DB209" s="77"/>
      <c r="DC209" s="77"/>
      <c r="DD209" s="77"/>
      <c r="DE209" s="77"/>
      <c r="DF209" s="77"/>
      <c r="DG209" s="77"/>
      <c r="DH209" s="77"/>
      <c r="DI209" s="77"/>
      <c r="DJ209" s="77"/>
      <c r="DK209" s="77"/>
      <c r="DL209" s="77"/>
      <c r="DM209" s="77"/>
      <c r="DN209" s="77"/>
      <c r="DO209" s="77"/>
      <c r="DP209" s="77"/>
      <c r="DQ209" s="77"/>
      <c r="DR209" s="77"/>
      <c r="DS209" s="77"/>
      <c r="DT209" s="77"/>
      <c r="DU209" s="77"/>
      <c r="DV209" s="77"/>
      <c r="DW209" s="77"/>
      <c r="DX209" s="77"/>
      <c r="DY209" s="77"/>
      <c r="DZ209" s="77"/>
      <c r="EA209" s="77"/>
      <c r="EB209" s="77"/>
      <c r="EC209" s="77"/>
      <c r="ED209" s="77"/>
      <c r="EE209" s="77"/>
      <c r="EF209" s="77"/>
      <c r="EG209" s="77"/>
      <c r="EH209" s="77"/>
      <c r="EI209" s="77"/>
      <c r="EJ209" s="77"/>
    </row>
    <row r="210" spans="2:140" ht="27" customHeight="1" x14ac:dyDescent="0.2">
      <c r="B210" s="141">
        <v>101</v>
      </c>
      <c r="C210" s="186"/>
      <c r="D210" s="186"/>
      <c r="E210" s="193">
        <f>L103</f>
        <v>123427.8</v>
      </c>
      <c r="F210" s="193">
        <f>L121</f>
        <v>41142.600000000006</v>
      </c>
      <c r="AV210" s="155"/>
      <c r="AW210" s="155"/>
      <c r="AX210" s="155"/>
      <c r="AY210" s="156"/>
      <c r="AZ210" s="156"/>
      <c r="BA210" s="155"/>
      <c r="BB210" s="155"/>
      <c r="BC210" s="155"/>
      <c r="BD210" s="155"/>
      <c r="BE210" s="155"/>
      <c r="BF210" s="155"/>
      <c r="BG210" s="155"/>
      <c r="BH210" s="155"/>
      <c r="BW210" s="77"/>
      <c r="BX210" s="77"/>
      <c r="BY210" s="77"/>
      <c r="BZ210" s="77"/>
      <c r="CA210" s="77"/>
      <c r="CB210" s="77"/>
      <c r="CC210" s="77"/>
      <c r="CD210" s="77"/>
      <c r="CE210" s="77"/>
      <c r="CF210" s="77"/>
      <c r="CG210" s="77"/>
      <c r="CH210" s="77"/>
      <c r="CI210" s="77"/>
      <c r="CJ210" s="77"/>
      <c r="CK210" s="77"/>
      <c r="CL210" s="77"/>
      <c r="CM210" s="77"/>
      <c r="CN210" s="77"/>
      <c r="CO210" s="77"/>
      <c r="CP210" s="77"/>
      <c r="CQ210" s="77"/>
      <c r="CR210" s="77"/>
      <c r="CS210" s="77"/>
      <c r="CT210" s="77"/>
      <c r="CU210" s="77"/>
      <c r="CV210" s="77"/>
      <c r="CW210" s="77"/>
      <c r="CX210" s="77"/>
      <c r="CY210" s="77"/>
      <c r="CZ210" s="77"/>
      <c r="DA210" s="77"/>
      <c r="DB210" s="77"/>
      <c r="DC210" s="77"/>
      <c r="DD210" s="77"/>
      <c r="DE210" s="77"/>
      <c r="DF210" s="77"/>
      <c r="DG210" s="77"/>
      <c r="DH210" s="77"/>
      <c r="DI210" s="77"/>
      <c r="DJ210" s="77"/>
      <c r="DK210" s="77"/>
      <c r="DL210" s="77"/>
      <c r="DM210" s="77"/>
      <c r="DN210" s="77"/>
      <c r="DO210" s="77"/>
      <c r="DP210" s="77"/>
      <c r="DQ210" s="77"/>
      <c r="DR210" s="77"/>
      <c r="DS210" s="77"/>
      <c r="DT210" s="77"/>
      <c r="DU210" s="77"/>
      <c r="DV210" s="77"/>
      <c r="DW210" s="77"/>
      <c r="DX210" s="77"/>
      <c r="DY210" s="77"/>
      <c r="DZ210" s="77"/>
      <c r="EA210" s="77"/>
      <c r="EB210" s="77"/>
      <c r="EC210" s="77"/>
      <c r="ED210" s="77"/>
      <c r="EE210" s="77"/>
      <c r="EF210" s="77"/>
      <c r="EG210" s="77"/>
      <c r="EH210" s="77"/>
      <c r="EI210" s="77"/>
      <c r="EJ210" s="77"/>
    </row>
    <row r="211" spans="2:140" ht="27" customHeight="1" x14ac:dyDescent="0.2">
      <c r="B211" s="141"/>
      <c r="C211" s="186"/>
      <c r="D211" s="186"/>
      <c r="E211" s="186"/>
      <c r="F211" s="186"/>
      <c r="AV211" s="155"/>
      <c r="AW211" s="155"/>
      <c r="AX211" s="155"/>
      <c r="AY211" s="155"/>
      <c r="AZ211" s="155"/>
      <c r="BA211" s="155"/>
      <c r="BB211" s="155"/>
      <c r="BC211" s="155"/>
      <c r="BD211" s="155"/>
      <c r="BE211" s="155"/>
      <c r="BF211" s="155"/>
      <c r="BG211" s="155"/>
      <c r="BH211" s="155"/>
    </row>
    <row r="212" spans="2:140" ht="27" customHeight="1" x14ac:dyDescent="0.2">
      <c r="C212" s="155"/>
      <c r="D212" s="155"/>
      <c r="E212" s="155"/>
      <c r="F212" s="155"/>
      <c r="G212" s="155"/>
      <c r="AV212" s="28"/>
      <c r="AW212" s="28"/>
      <c r="AX212" s="28"/>
      <c r="AY212" s="155"/>
      <c r="AZ212" s="155"/>
      <c r="BA212" s="155"/>
      <c r="BB212" s="155"/>
      <c r="BC212" s="155"/>
      <c r="BD212" s="155"/>
      <c r="BE212" s="155"/>
      <c r="BF212" s="155"/>
      <c r="BG212" s="155"/>
      <c r="BH212" s="155"/>
    </row>
    <row r="213" spans="2:140" ht="27" customHeight="1" x14ac:dyDescent="0.2">
      <c r="B213" s="192" t="s">
        <v>340</v>
      </c>
      <c r="AV213" s="155"/>
      <c r="AW213" s="155"/>
      <c r="AX213" s="155"/>
      <c r="AY213" s="155"/>
      <c r="AZ213" s="155"/>
      <c r="BA213" s="155"/>
      <c r="BB213" s="155"/>
      <c r="BC213" s="155"/>
      <c r="BD213" s="155"/>
      <c r="BE213" s="155"/>
      <c r="BF213" s="155"/>
      <c r="BG213" s="155"/>
      <c r="BH213" s="155"/>
    </row>
    <row r="214" spans="2:140" ht="27" customHeight="1" x14ac:dyDescent="0.2">
      <c r="B214" s="142"/>
      <c r="C214" s="186"/>
      <c r="D214" s="191" t="s">
        <v>217</v>
      </c>
      <c r="E214" s="191" t="s">
        <v>216</v>
      </c>
      <c r="F214" s="191" t="s">
        <v>50</v>
      </c>
      <c r="AV214" s="155"/>
      <c r="AW214" s="155"/>
      <c r="AX214" s="155"/>
      <c r="AY214" s="155"/>
      <c r="AZ214" s="155"/>
      <c r="BA214" s="155"/>
      <c r="BB214" s="155"/>
      <c r="BC214" s="155"/>
      <c r="BD214" s="155"/>
      <c r="BE214" s="155"/>
      <c r="BF214" s="155"/>
      <c r="BG214" s="155"/>
      <c r="BH214" s="155"/>
    </row>
    <row r="215" spans="2:140" ht="27" customHeight="1" x14ac:dyDescent="0.2">
      <c r="B215" s="141"/>
      <c r="C215" s="186"/>
      <c r="D215" s="190"/>
      <c r="E215" s="190"/>
      <c r="F215" s="190"/>
      <c r="AV215" s="155"/>
      <c r="AW215" s="155"/>
      <c r="AX215" s="155"/>
      <c r="AY215" s="155"/>
      <c r="AZ215" s="155"/>
      <c r="BA215" s="155"/>
      <c r="BB215" s="155"/>
      <c r="BC215" s="155"/>
      <c r="BD215" s="155"/>
      <c r="BE215" s="155"/>
      <c r="BF215" s="155"/>
      <c r="BG215" s="155"/>
      <c r="BH215" s="155"/>
    </row>
    <row r="216" spans="2:140" ht="27" customHeight="1" x14ac:dyDescent="0.2">
      <c r="B216" s="141">
        <v>102</v>
      </c>
      <c r="C216" s="188" t="s">
        <v>215</v>
      </c>
      <c r="D216" s="187">
        <f>N112</f>
        <v>206338.56</v>
      </c>
      <c r="E216" s="188"/>
      <c r="F216" s="188"/>
      <c r="AV216" s="155"/>
      <c r="AW216" s="155"/>
      <c r="AX216" s="155"/>
      <c r="AY216" s="155"/>
      <c r="AZ216" s="155"/>
      <c r="BA216" s="155"/>
      <c r="BB216" s="155"/>
      <c r="BC216" s="155"/>
      <c r="BD216" s="155"/>
      <c r="BE216" s="155"/>
      <c r="BF216" s="155"/>
      <c r="BG216" s="155"/>
      <c r="BH216" s="155"/>
    </row>
    <row r="217" spans="2:140" ht="27" customHeight="1" x14ac:dyDescent="0.2">
      <c r="B217" s="141">
        <v>103</v>
      </c>
      <c r="C217" s="188"/>
      <c r="D217" s="188"/>
      <c r="E217" s="187">
        <f>N103</f>
        <v>154753.92000000001</v>
      </c>
      <c r="F217" s="189">
        <f>N121</f>
        <v>51584.640000000007</v>
      </c>
      <c r="AV217" s="155"/>
      <c r="AW217" s="155"/>
      <c r="AX217" s="155"/>
      <c r="AY217" s="155"/>
      <c r="AZ217" s="155"/>
      <c r="BA217" s="155"/>
      <c r="BB217" s="155"/>
      <c r="BC217" s="155"/>
      <c r="BD217" s="155"/>
      <c r="BE217" s="155"/>
      <c r="BF217" s="155"/>
      <c r="BG217" s="155"/>
      <c r="BH217" s="155"/>
    </row>
    <row r="218" spans="2:140" ht="27" customHeight="1" x14ac:dyDescent="0.2">
      <c r="B218" s="141"/>
      <c r="C218" s="188"/>
      <c r="D218" s="188"/>
      <c r="E218" s="188"/>
      <c r="F218" s="188"/>
      <c r="AV218" s="155"/>
      <c r="AW218" s="155"/>
      <c r="AX218" s="155"/>
      <c r="AY218" s="155"/>
      <c r="AZ218" s="155"/>
      <c r="BA218" s="155"/>
      <c r="BB218" s="155"/>
      <c r="BC218" s="155"/>
      <c r="BD218" s="155"/>
      <c r="BE218" s="155"/>
      <c r="BF218" s="155"/>
      <c r="BG218" s="155"/>
      <c r="BH218" s="155"/>
    </row>
    <row r="219" spans="2:140" ht="27" customHeight="1" x14ac:dyDescent="0.2">
      <c r="B219" s="141">
        <v>104</v>
      </c>
      <c r="C219" s="186" t="s">
        <v>214</v>
      </c>
      <c r="D219" s="187">
        <f>O112</f>
        <v>1054982.8799999999</v>
      </c>
      <c r="E219" s="186"/>
      <c r="F219" s="186"/>
      <c r="AV219" s="155"/>
      <c r="AW219" s="155"/>
      <c r="AX219" s="155"/>
      <c r="AY219" s="155"/>
      <c r="AZ219" s="155"/>
      <c r="BA219" s="155"/>
      <c r="BB219" s="155"/>
      <c r="BC219" s="155"/>
      <c r="BD219" s="155"/>
      <c r="BE219" s="155"/>
      <c r="BF219" s="155"/>
      <c r="BG219" s="155"/>
      <c r="BH219" s="155"/>
    </row>
    <row r="220" spans="2:140" ht="27" customHeight="1" x14ac:dyDescent="0.2">
      <c r="B220" s="141">
        <v>105</v>
      </c>
      <c r="C220" s="186"/>
      <c r="D220" s="186"/>
      <c r="E220" s="187">
        <f>O103</f>
        <v>791237.16</v>
      </c>
      <c r="F220" s="187">
        <f>O121</f>
        <v>263745.72000000003</v>
      </c>
      <c r="AV220" s="28"/>
      <c r="AW220" s="28"/>
      <c r="AX220" s="28"/>
      <c r="AY220" s="155"/>
      <c r="AZ220" s="155"/>
      <c r="BA220" s="155"/>
      <c r="BB220" s="155"/>
      <c r="BC220" s="155"/>
      <c r="BD220" s="155"/>
      <c r="BE220" s="155"/>
      <c r="BF220" s="155"/>
      <c r="BG220" s="155"/>
      <c r="BH220" s="155"/>
    </row>
    <row r="221" spans="2:140" ht="27" customHeight="1" x14ac:dyDescent="0.2">
      <c r="B221" s="265"/>
      <c r="C221" s="186"/>
      <c r="D221" s="186"/>
      <c r="E221" s="186"/>
      <c r="F221" s="186"/>
      <c r="AV221" s="155"/>
      <c r="AW221" s="155"/>
      <c r="AX221" s="155"/>
      <c r="AY221" s="155"/>
      <c r="AZ221" s="155"/>
      <c r="BA221" s="155"/>
      <c r="BB221" s="155"/>
      <c r="BC221" s="155"/>
      <c r="BD221" s="155"/>
      <c r="BE221" s="155"/>
      <c r="BF221" s="155"/>
      <c r="BG221" s="155"/>
      <c r="BH221" s="155"/>
    </row>
    <row r="222" spans="2:140" ht="27" customHeight="1" x14ac:dyDescent="0.2">
      <c r="B222" s="74"/>
      <c r="C222" s="155"/>
      <c r="D222" s="155"/>
      <c r="E222" s="155"/>
      <c r="F222" s="155"/>
      <c r="G222" s="155"/>
      <c r="AV222" s="155"/>
      <c r="AW222" s="155"/>
      <c r="AX222" s="155"/>
      <c r="AY222" s="155"/>
      <c r="AZ222" s="155"/>
      <c r="BA222" s="155"/>
      <c r="BB222" s="155"/>
      <c r="BC222" s="155"/>
      <c r="BD222" s="155"/>
      <c r="BE222" s="155"/>
      <c r="BF222" s="155"/>
      <c r="BG222" s="155"/>
      <c r="BH222" s="155"/>
    </row>
    <row r="223" spans="2:140" ht="27" customHeight="1" x14ac:dyDescent="0.2">
      <c r="C223" s="155"/>
      <c r="D223" s="155"/>
      <c r="E223" s="155"/>
      <c r="F223" s="155"/>
      <c r="G223" s="155"/>
      <c r="AV223" s="155"/>
      <c r="AW223" s="155"/>
      <c r="AX223" s="155"/>
      <c r="AY223" s="155"/>
      <c r="AZ223" s="155"/>
      <c r="BA223" s="155"/>
      <c r="BB223" s="155"/>
      <c r="BC223" s="155"/>
      <c r="BD223" s="155"/>
      <c r="BE223" s="155"/>
      <c r="BF223" s="155"/>
      <c r="BG223" s="155"/>
      <c r="BH223" s="155"/>
    </row>
    <row r="224" spans="2:140" ht="27" customHeight="1" x14ac:dyDescent="0.2">
      <c r="AV224" s="155"/>
      <c r="AW224" s="155"/>
      <c r="AX224" s="155"/>
      <c r="AY224" s="155"/>
      <c r="AZ224" s="155"/>
      <c r="BA224" s="155"/>
      <c r="BB224" s="155"/>
      <c r="BC224" s="155"/>
      <c r="BD224" s="155"/>
      <c r="BE224" s="155"/>
      <c r="BF224" s="155"/>
      <c r="BG224" s="155"/>
      <c r="BH224" s="155"/>
    </row>
    <row r="225" spans="48:60" ht="27" customHeight="1" x14ac:dyDescent="0.2">
      <c r="AV225" s="155"/>
      <c r="AW225" s="155"/>
      <c r="AX225" s="155"/>
      <c r="AY225" s="155"/>
      <c r="AZ225" s="155"/>
      <c r="BA225" s="155"/>
      <c r="BB225" s="155"/>
      <c r="BC225" s="155"/>
      <c r="BD225" s="155"/>
      <c r="BE225" s="155"/>
      <c r="BF225" s="155"/>
      <c r="BG225" s="155"/>
      <c r="BH225" s="155"/>
    </row>
    <row r="226" spans="48:60" ht="27" customHeight="1" x14ac:dyDescent="0.2">
      <c r="AV226" s="155"/>
      <c r="AW226" s="155"/>
      <c r="AX226" s="155"/>
      <c r="AY226" s="155"/>
      <c r="AZ226" s="155"/>
      <c r="BA226" s="155"/>
      <c r="BB226" s="155"/>
      <c r="BC226" s="155"/>
      <c r="BD226" s="155"/>
      <c r="BE226" s="155"/>
      <c r="BF226" s="155"/>
      <c r="BG226" s="155"/>
      <c r="BH226" s="155"/>
    </row>
    <row r="227" spans="48:60" ht="27" customHeight="1" x14ac:dyDescent="0.2">
      <c r="AV227" s="155"/>
      <c r="AW227" s="155"/>
      <c r="AX227" s="155"/>
      <c r="BA227" s="155"/>
      <c r="BB227" s="155"/>
      <c r="BC227" s="155"/>
      <c r="BD227" s="155"/>
      <c r="BE227" s="155"/>
      <c r="BF227" s="155"/>
      <c r="BG227" s="155"/>
      <c r="BH227" s="155"/>
    </row>
    <row r="228" spans="48:60" ht="27" customHeight="1" x14ac:dyDescent="0.2">
      <c r="AV228" s="28"/>
      <c r="AW228" s="28"/>
      <c r="AX228" s="28"/>
      <c r="AY228" s="155"/>
      <c r="AZ228" s="155"/>
      <c r="BA228" s="155"/>
      <c r="BB228" s="155"/>
      <c r="BC228" s="155"/>
      <c r="BD228" s="155"/>
      <c r="BE228" s="155"/>
      <c r="BF228" s="155"/>
      <c r="BG228" s="155"/>
      <c r="BH228" s="155"/>
    </row>
    <row r="229" spans="48:60" ht="27" customHeight="1" x14ac:dyDescent="0.2">
      <c r="AV229" s="155"/>
      <c r="AW229" s="155"/>
      <c r="AX229" s="155"/>
      <c r="AY229" s="155"/>
      <c r="AZ229" s="155"/>
      <c r="BA229" s="155"/>
      <c r="BB229" s="155"/>
      <c r="BC229" s="155"/>
      <c r="BD229" s="155"/>
      <c r="BE229" s="155"/>
      <c r="BF229" s="155"/>
      <c r="BG229" s="155"/>
      <c r="BH229" s="155"/>
    </row>
    <row r="230" spans="48:60" ht="27" customHeight="1" x14ac:dyDescent="0.2">
      <c r="AV230" s="155"/>
      <c r="AW230" s="155"/>
      <c r="AX230" s="155"/>
      <c r="AY230" s="155"/>
      <c r="AZ230" s="155"/>
      <c r="BA230" s="155"/>
      <c r="BB230" s="155"/>
      <c r="BC230" s="155"/>
      <c r="BD230" s="155"/>
      <c r="BE230" s="155"/>
      <c r="BF230" s="155"/>
      <c r="BG230" s="155"/>
      <c r="BH230" s="155"/>
    </row>
    <row r="231" spans="48:60" ht="27" customHeight="1" x14ac:dyDescent="0.2">
      <c r="AV231" s="155"/>
      <c r="AW231" s="155"/>
      <c r="AX231" s="155"/>
      <c r="AY231" s="155"/>
      <c r="AZ231" s="155"/>
      <c r="BA231" s="155"/>
      <c r="BB231" s="155"/>
      <c r="BC231" s="155"/>
      <c r="BD231" s="155"/>
      <c r="BE231" s="155"/>
      <c r="BF231" s="155"/>
      <c r="BG231" s="155"/>
      <c r="BH231" s="155"/>
    </row>
    <row r="232" spans="48:60" ht="27" customHeight="1" x14ac:dyDescent="0.2">
      <c r="AV232" s="155"/>
      <c r="AW232" s="155"/>
      <c r="AX232" s="155"/>
      <c r="AY232" s="155"/>
      <c r="AZ232" s="155"/>
      <c r="BA232" s="155"/>
      <c r="BB232" s="155"/>
      <c r="BC232" s="155"/>
      <c r="BD232" s="155"/>
      <c r="BE232" s="155"/>
      <c r="BF232" s="155"/>
      <c r="BG232" s="155"/>
      <c r="BH232" s="155"/>
    </row>
    <row r="233" spans="48:60" ht="27" customHeight="1" x14ac:dyDescent="0.2">
      <c r="AV233" s="155"/>
      <c r="AW233" s="155"/>
      <c r="AX233" s="155"/>
      <c r="AY233" s="155"/>
      <c r="AZ233" s="155"/>
      <c r="BA233" s="155"/>
      <c r="BB233" s="155"/>
      <c r="BC233" s="155"/>
      <c r="BD233" s="155"/>
      <c r="BE233" s="155"/>
      <c r="BF233" s="155"/>
      <c r="BG233" s="155"/>
      <c r="BH233" s="155"/>
    </row>
    <row r="234" spans="48:60" ht="27" customHeight="1" x14ac:dyDescent="0.2">
      <c r="AV234" s="155"/>
      <c r="AW234" s="155"/>
      <c r="AX234" s="155"/>
      <c r="AY234" s="155"/>
      <c r="AZ234" s="155"/>
      <c r="BA234" s="155"/>
      <c r="BB234" s="155"/>
      <c r="BC234" s="155"/>
      <c r="BD234" s="155"/>
      <c r="BE234" s="155"/>
      <c r="BF234" s="155"/>
      <c r="BG234" s="155"/>
      <c r="BH234" s="155"/>
    </row>
    <row r="235" spans="48:60" ht="27" customHeight="1" x14ac:dyDescent="0.2">
      <c r="AV235" s="155"/>
      <c r="AW235" s="155"/>
      <c r="AX235" s="155"/>
      <c r="AY235" s="155"/>
      <c r="AZ235" s="155"/>
      <c r="BA235" s="155"/>
      <c r="BB235" s="155"/>
      <c r="BC235" s="155"/>
      <c r="BD235" s="155"/>
      <c r="BE235" s="155"/>
      <c r="BF235" s="155"/>
      <c r="BG235" s="155"/>
      <c r="BH235" s="155"/>
    </row>
    <row r="236" spans="48:60" ht="27" customHeight="1" x14ac:dyDescent="0.2">
      <c r="AV236" s="28"/>
      <c r="AW236" s="28"/>
      <c r="AX236" s="28"/>
      <c r="AY236" s="155"/>
      <c r="AZ236" s="155"/>
      <c r="BA236" s="155"/>
      <c r="BB236" s="155"/>
      <c r="BC236" s="155"/>
      <c r="BD236" s="155"/>
      <c r="BE236" s="155"/>
      <c r="BF236" s="155"/>
      <c r="BG236" s="155"/>
      <c r="BH236" s="155"/>
    </row>
    <row r="237" spans="48:60" ht="27" customHeight="1" x14ac:dyDescent="0.2">
      <c r="AV237" s="155"/>
      <c r="AW237" s="155"/>
      <c r="AX237" s="155"/>
      <c r="AY237" s="155"/>
      <c r="AZ237" s="155"/>
      <c r="BA237" s="155"/>
      <c r="BB237" s="155"/>
      <c r="BC237" s="155"/>
      <c r="BD237" s="155"/>
      <c r="BE237" s="155"/>
      <c r="BF237" s="155"/>
      <c r="BG237" s="155"/>
      <c r="BH237" s="155"/>
    </row>
    <row r="238" spans="48:60" ht="27" customHeight="1" x14ac:dyDescent="0.2">
      <c r="AV238" s="155"/>
      <c r="AW238" s="155"/>
      <c r="AX238" s="155"/>
      <c r="AY238" s="155"/>
      <c r="AZ238" s="155"/>
      <c r="BA238" s="155"/>
      <c r="BB238" s="155"/>
      <c r="BC238" s="155"/>
      <c r="BD238" s="155"/>
      <c r="BE238" s="155"/>
      <c r="BF238" s="155"/>
      <c r="BG238" s="155"/>
      <c r="BH238" s="155"/>
    </row>
    <row r="239" spans="48:60" ht="27" customHeight="1" x14ac:dyDescent="0.2">
      <c r="AV239" s="155"/>
      <c r="AW239" s="155"/>
      <c r="AX239" s="155"/>
      <c r="AY239" s="155"/>
      <c r="AZ239" s="155"/>
      <c r="BA239" s="155"/>
      <c r="BB239" s="155"/>
      <c r="BC239" s="155"/>
      <c r="BD239" s="155"/>
      <c r="BE239" s="155"/>
      <c r="BF239" s="155"/>
      <c r="BG239" s="155"/>
      <c r="BH239" s="155"/>
    </row>
    <row r="240" spans="48:60" ht="27" customHeight="1" x14ac:dyDescent="0.2">
      <c r="AV240" s="155"/>
      <c r="AW240" s="155"/>
      <c r="AX240" s="155"/>
      <c r="AY240" s="155"/>
      <c r="AZ240" s="155"/>
      <c r="BA240" s="155"/>
      <c r="BB240" s="155"/>
      <c r="BC240" s="155"/>
      <c r="BD240" s="155"/>
      <c r="BE240" s="155"/>
      <c r="BF240" s="155"/>
      <c r="BG240" s="155"/>
      <c r="BH240" s="155"/>
    </row>
    <row r="241" spans="1:60" ht="27" customHeight="1" x14ac:dyDescent="0.2">
      <c r="A241" s="155"/>
      <c r="C241" s="155"/>
      <c r="D241" s="155"/>
      <c r="E241" s="155"/>
      <c r="F241" s="155"/>
      <c r="G241" s="155"/>
      <c r="H241" s="155"/>
      <c r="I241" s="155"/>
      <c r="J241" s="155"/>
      <c r="K241" s="155"/>
      <c r="L241" s="155"/>
      <c r="M241" s="155"/>
      <c r="N241" s="155"/>
      <c r="O241" s="155"/>
      <c r="P241" s="155"/>
      <c r="Q241" s="155"/>
      <c r="R241" s="155"/>
      <c r="S241" s="155"/>
      <c r="T241" s="155"/>
      <c r="U241" s="155"/>
      <c r="V241" s="155"/>
      <c r="W241" s="155"/>
      <c r="X241" s="155"/>
      <c r="Y241" s="155"/>
      <c r="Z241" s="155"/>
      <c r="AA241" s="155"/>
      <c r="AB241" s="155"/>
      <c r="AC241" s="155"/>
      <c r="AD241" s="155"/>
      <c r="AE241" s="155"/>
      <c r="AF241" s="155"/>
      <c r="AG241" s="155"/>
      <c r="AH241" s="155"/>
      <c r="AI241" s="155"/>
      <c r="AJ241" s="155"/>
      <c r="AK241" s="155"/>
      <c r="AL241" s="155"/>
      <c r="AM241" s="155"/>
      <c r="AN241" s="155"/>
      <c r="AO241" s="155"/>
      <c r="AP241" s="155"/>
      <c r="AQ241" s="155"/>
      <c r="AR241" s="155"/>
      <c r="AS241" s="155"/>
      <c r="AT241" s="155"/>
      <c r="AU241" s="155"/>
      <c r="AV241" s="155"/>
      <c r="AW241" s="155"/>
      <c r="AX241" s="155"/>
      <c r="AY241" s="155"/>
      <c r="AZ241" s="155"/>
      <c r="BA241" s="155"/>
      <c r="BB241" s="155"/>
      <c r="BC241" s="155"/>
      <c r="BD241" s="155"/>
      <c r="BE241" s="155"/>
      <c r="BF241" s="155"/>
      <c r="BG241" s="155"/>
      <c r="BH241" s="155"/>
    </row>
    <row r="242" spans="1:60" ht="27" customHeight="1" x14ac:dyDescent="0.2">
      <c r="A242" s="155"/>
      <c r="B242" s="155"/>
      <c r="C242" s="155"/>
      <c r="D242" s="155"/>
      <c r="E242" s="155"/>
      <c r="F242" s="155"/>
      <c r="G242" s="155"/>
      <c r="H242" s="155"/>
      <c r="I242" s="155"/>
      <c r="J242" s="155"/>
      <c r="K242" s="155"/>
      <c r="L242" s="155"/>
      <c r="M242" s="155"/>
      <c r="N242" s="155"/>
      <c r="O242" s="155"/>
      <c r="P242" s="155"/>
      <c r="Q242" s="155"/>
      <c r="R242" s="155"/>
      <c r="S242" s="155"/>
      <c r="T242" s="155"/>
      <c r="U242" s="155"/>
      <c r="V242" s="155"/>
      <c r="W242" s="155"/>
      <c r="X242" s="155"/>
      <c r="Y242" s="155"/>
      <c r="Z242" s="155"/>
      <c r="AA242" s="155"/>
      <c r="AB242" s="155"/>
      <c r="AC242" s="155"/>
      <c r="AD242" s="155"/>
      <c r="AE242" s="155"/>
      <c r="AF242" s="155"/>
      <c r="AG242" s="155"/>
      <c r="AH242" s="155"/>
      <c r="AI242" s="155"/>
      <c r="AJ242" s="155"/>
      <c r="AK242" s="155"/>
      <c r="AL242" s="155"/>
      <c r="AM242" s="155"/>
      <c r="AN242" s="155"/>
      <c r="AO242" s="155"/>
      <c r="AP242" s="155"/>
      <c r="AQ242" s="155"/>
      <c r="AR242" s="155"/>
      <c r="AS242" s="155"/>
      <c r="AT242" s="155"/>
      <c r="AU242" s="155"/>
      <c r="AV242" s="155"/>
      <c r="AW242" s="155"/>
      <c r="AX242" s="155"/>
      <c r="AY242" s="155"/>
      <c r="AZ242" s="155"/>
      <c r="BA242" s="155"/>
      <c r="BB242" s="155"/>
      <c r="BC242" s="155"/>
      <c r="BD242" s="155"/>
      <c r="BE242" s="155"/>
      <c r="BF242" s="155"/>
      <c r="BG242" s="155"/>
      <c r="BH242" s="155"/>
    </row>
    <row r="243" spans="1:60" ht="27" customHeight="1" x14ac:dyDescent="0.2">
      <c r="A243" s="155"/>
      <c r="B243" s="155"/>
      <c r="C243" s="155"/>
      <c r="D243" s="155"/>
      <c r="E243" s="155"/>
      <c r="F243" s="155"/>
      <c r="G243" s="155"/>
      <c r="H243" s="155"/>
      <c r="I243" s="155"/>
      <c r="J243" s="155"/>
      <c r="K243" s="155"/>
      <c r="L243" s="155"/>
      <c r="M243" s="155"/>
      <c r="N243" s="155"/>
      <c r="O243" s="155"/>
      <c r="P243" s="155"/>
      <c r="Q243" s="155"/>
      <c r="R243" s="155"/>
      <c r="S243" s="155"/>
      <c r="T243" s="155"/>
      <c r="U243" s="155"/>
      <c r="V243" s="155"/>
      <c r="W243" s="155"/>
      <c r="X243" s="155"/>
      <c r="Y243" s="155"/>
      <c r="Z243" s="155"/>
      <c r="AA243" s="155"/>
      <c r="AB243" s="155"/>
      <c r="AC243" s="155"/>
      <c r="AD243" s="155"/>
      <c r="AE243" s="155"/>
      <c r="AF243" s="155"/>
      <c r="AG243" s="155"/>
      <c r="AH243" s="155"/>
      <c r="AI243" s="155"/>
      <c r="AJ243" s="155"/>
      <c r="AK243" s="155"/>
      <c r="AL243" s="155"/>
      <c r="AM243" s="155"/>
      <c r="AN243" s="155"/>
      <c r="AO243" s="155"/>
      <c r="AP243" s="155"/>
      <c r="AQ243" s="155"/>
      <c r="AR243" s="155"/>
      <c r="AS243" s="155"/>
      <c r="AT243" s="155"/>
      <c r="AU243" s="155"/>
      <c r="AV243" s="155"/>
      <c r="AW243" s="155"/>
      <c r="AX243" s="155"/>
      <c r="AY243" s="155"/>
      <c r="AZ243" s="155"/>
      <c r="BA243" s="155"/>
      <c r="BB243" s="155"/>
      <c r="BC243" s="155"/>
      <c r="BD243" s="155"/>
      <c r="BE243" s="155"/>
      <c r="BF243" s="155"/>
      <c r="BG243" s="155"/>
      <c r="BH243" s="155"/>
    </row>
    <row r="244" spans="1:60" ht="27" customHeight="1" x14ac:dyDescent="0.2">
      <c r="A244" s="28"/>
      <c r="B244" s="155"/>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155"/>
      <c r="AZ244" s="155"/>
      <c r="BA244" s="155"/>
      <c r="BB244" s="155"/>
      <c r="BC244" s="155"/>
      <c r="BD244" s="155"/>
      <c r="BE244" s="155"/>
      <c r="BF244" s="155"/>
      <c r="BG244" s="155"/>
      <c r="BH244" s="155"/>
    </row>
    <row r="245" spans="1:60" ht="27" customHeight="1" x14ac:dyDescent="0.2">
      <c r="A245" s="155"/>
      <c r="B245" s="28"/>
      <c r="C245" s="155"/>
      <c r="D245" s="155"/>
      <c r="E245" s="155"/>
      <c r="F245" s="155"/>
      <c r="G245" s="155"/>
      <c r="H245" s="155"/>
      <c r="I245" s="155"/>
      <c r="J245" s="155"/>
      <c r="K245" s="155"/>
      <c r="L245" s="155"/>
      <c r="M245" s="155"/>
      <c r="N245" s="155"/>
      <c r="O245" s="155"/>
      <c r="P245" s="155"/>
      <c r="Q245" s="155"/>
      <c r="R245" s="155"/>
      <c r="S245" s="155"/>
      <c r="T245" s="155"/>
      <c r="U245" s="155"/>
      <c r="V245" s="155"/>
      <c r="W245" s="155"/>
      <c r="X245" s="155"/>
      <c r="Y245" s="155"/>
      <c r="Z245" s="155"/>
      <c r="AA245" s="155"/>
      <c r="AB245" s="155"/>
      <c r="AC245" s="155"/>
      <c r="AD245" s="155"/>
      <c r="AE245" s="155"/>
      <c r="AF245" s="155"/>
      <c r="AG245" s="155"/>
      <c r="AH245" s="155"/>
      <c r="AI245" s="155"/>
      <c r="AJ245" s="155"/>
      <c r="AK245" s="155"/>
      <c r="AL245" s="155"/>
      <c r="AM245" s="155"/>
      <c r="AN245" s="155"/>
      <c r="AO245" s="155"/>
      <c r="AP245" s="155"/>
      <c r="AQ245" s="155"/>
      <c r="AR245" s="155"/>
      <c r="AS245" s="155"/>
      <c r="AT245" s="155"/>
      <c r="AU245" s="155"/>
      <c r="AV245" s="155"/>
      <c r="AW245" s="155"/>
      <c r="AX245" s="155"/>
      <c r="AY245" s="155"/>
      <c r="AZ245" s="155"/>
      <c r="BA245" s="155"/>
      <c r="BB245" s="155"/>
      <c r="BC245" s="155"/>
      <c r="BD245" s="155"/>
      <c r="BE245" s="155"/>
      <c r="BF245" s="155"/>
      <c r="BG245" s="155"/>
      <c r="BH245" s="155"/>
    </row>
    <row r="246" spans="1:60" ht="27" customHeight="1" x14ac:dyDescent="0.2">
      <c r="A246" s="155"/>
      <c r="B246" s="155"/>
      <c r="C246" s="155"/>
      <c r="D246" s="155"/>
      <c r="E246" s="155"/>
      <c r="F246" s="155"/>
      <c r="G246" s="155"/>
      <c r="H246" s="155"/>
      <c r="I246" s="155"/>
      <c r="J246" s="155"/>
      <c r="K246" s="155"/>
      <c r="L246" s="155"/>
      <c r="M246" s="155"/>
      <c r="N246" s="155"/>
      <c r="O246" s="155"/>
      <c r="P246" s="155"/>
      <c r="Q246" s="155"/>
      <c r="R246" s="155"/>
      <c r="S246" s="155"/>
      <c r="T246" s="155"/>
      <c r="U246" s="155"/>
      <c r="V246" s="155"/>
      <c r="W246" s="155"/>
      <c r="X246" s="155"/>
      <c r="Y246" s="155"/>
      <c r="Z246" s="155"/>
      <c r="AA246" s="155"/>
      <c r="AB246" s="155"/>
      <c r="AC246" s="155"/>
      <c r="AD246" s="155"/>
      <c r="AE246" s="155"/>
      <c r="AF246" s="155"/>
      <c r="AG246" s="155"/>
      <c r="AH246" s="155"/>
      <c r="AI246" s="155"/>
      <c r="AJ246" s="155"/>
      <c r="AK246" s="155"/>
      <c r="AL246" s="155"/>
      <c r="AM246" s="155"/>
      <c r="AN246" s="155"/>
      <c r="AO246" s="155"/>
      <c r="AP246" s="155"/>
      <c r="AQ246" s="155"/>
      <c r="AR246" s="155"/>
      <c r="AS246" s="155"/>
      <c r="AT246" s="155"/>
      <c r="AU246" s="155"/>
      <c r="AV246" s="155"/>
      <c r="AW246" s="155"/>
      <c r="AX246" s="155"/>
      <c r="AY246" s="155"/>
      <c r="AZ246" s="155"/>
      <c r="BA246" s="155"/>
      <c r="BB246" s="155"/>
      <c r="BC246" s="155"/>
      <c r="BD246" s="155"/>
      <c r="BE246" s="155"/>
      <c r="BF246" s="155"/>
      <c r="BG246" s="155"/>
      <c r="BH246" s="155"/>
    </row>
    <row r="247" spans="1:60" ht="27" customHeight="1" x14ac:dyDescent="0.2">
      <c r="A247" s="155"/>
      <c r="B247" s="155"/>
      <c r="C247" s="155"/>
      <c r="D247" s="155"/>
      <c r="E247" s="155"/>
      <c r="F247" s="155"/>
      <c r="G247" s="155"/>
      <c r="H247" s="155"/>
      <c r="I247" s="155"/>
      <c r="J247" s="155"/>
      <c r="K247" s="155"/>
      <c r="L247" s="155"/>
      <c r="M247" s="155"/>
      <c r="N247" s="155"/>
      <c r="O247" s="155"/>
      <c r="P247" s="155"/>
      <c r="Q247" s="155"/>
      <c r="R247" s="155"/>
      <c r="S247" s="155"/>
      <c r="T247" s="155"/>
      <c r="U247" s="155"/>
      <c r="V247" s="155"/>
      <c r="W247" s="155"/>
      <c r="X247" s="155"/>
      <c r="Y247" s="155"/>
      <c r="Z247" s="155"/>
      <c r="AA247" s="155"/>
      <c r="AB247" s="155"/>
      <c r="AC247" s="155"/>
      <c r="AD247" s="155"/>
      <c r="AE247" s="155"/>
      <c r="AF247" s="155"/>
      <c r="AG247" s="155"/>
      <c r="AH247" s="155"/>
      <c r="AI247" s="155"/>
      <c r="AJ247" s="155"/>
      <c r="AK247" s="155"/>
      <c r="AL247" s="155"/>
      <c r="AM247" s="155"/>
      <c r="AN247" s="155"/>
      <c r="AO247" s="155"/>
      <c r="AP247" s="155"/>
      <c r="AQ247" s="155"/>
      <c r="AR247" s="155"/>
      <c r="AS247" s="155"/>
      <c r="AT247" s="155"/>
      <c r="AU247" s="155"/>
      <c r="AV247" s="155"/>
      <c r="AW247" s="155"/>
      <c r="AX247" s="155"/>
      <c r="AY247" s="155"/>
      <c r="AZ247" s="155"/>
      <c r="BA247" s="155"/>
      <c r="BB247" s="155"/>
      <c r="BC247" s="155"/>
      <c r="BD247" s="155"/>
      <c r="BE247" s="155"/>
      <c r="BF247" s="155"/>
      <c r="BG247" s="155"/>
      <c r="BH247" s="155"/>
    </row>
    <row r="248" spans="1:60" ht="27" customHeight="1" x14ac:dyDescent="0.2">
      <c r="A248" s="155"/>
      <c r="B248" s="155"/>
      <c r="C248" s="155"/>
      <c r="D248" s="155"/>
      <c r="E248" s="155"/>
      <c r="F248" s="155"/>
      <c r="G248" s="155"/>
      <c r="H248" s="155"/>
      <c r="I248" s="155"/>
      <c r="J248" s="155"/>
      <c r="K248" s="155"/>
      <c r="L248" s="155"/>
      <c r="M248" s="155"/>
      <c r="N248" s="155"/>
      <c r="O248" s="155"/>
      <c r="P248" s="155"/>
      <c r="Q248" s="155"/>
      <c r="R248" s="155"/>
      <c r="S248" s="155"/>
      <c r="T248" s="155"/>
      <c r="U248" s="155"/>
      <c r="V248" s="155"/>
      <c r="W248" s="155"/>
      <c r="X248" s="155"/>
      <c r="Y248" s="155"/>
      <c r="Z248" s="155"/>
      <c r="AA248" s="155"/>
      <c r="AB248" s="155"/>
      <c r="AC248" s="155"/>
      <c r="AD248" s="155"/>
      <c r="AE248" s="155"/>
      <c r="AF248" s="155"/>
      <c r="AG248" s="155"/>
      <c r="AH248" s="155"/>
      <c r="AI248" s="155"/>
      <c r="AJ248" s="155"/>
      <c r="AK248" s="155"/>
      <c r="AL248" s="155"/>
      <c r="AM248" s="155"/>
      <c r="AN248" s="155"/>
      <c r="AO248" s="155"/>
      <c r="AP248" s="155"/>
      <c r="AQ248" s="155"/>
      <c r="AR248" s="155"/>
      <c r="AS248" s="155"/>
      <c r="AT248" s="155"/>
      <c r="AU248" s="155"/>
      <c r="AV248" s="155"/>
      <c r="AW248" s="155"/>
      <c r="AX248" s="155"/>
      <c r="AY248" s="155"/>
      <c r="AZ248" s="155"/>
      <c r="BA248" s="155"/>
      <c r="BB248" s="155"/>
      <c r="BC248" s="155"/>
      <c r="BD248" s="155"/>
      <c r="BE248" s="155"/>
      <c r="BF248" s="155"/>
      <c r="BG248" s="155"/>
      <c r="BH248" s="155"/>
    </row>
    <row r="249" spans="1:60" ht="27" customHeight="1" x14ac:dyDescent="0.2">
      <c r="A249" s="28"/>
      <c r="B249" s="155"/>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155"/>
      <c r="AX249" s="155"/>
      <c r="AY249" s="155"/>
      <c r="AZ249" s="155"/>
      <c r="BA249" s="155"/>
      <c r="BB249" s="155"/>
      <c r="BC249" s="155"/>
      <c r="BD249" s="155"/>
      <c r="BE249" s="155"/>
      <c r="BF249" s="155"/>
      <c r="BG249" s="155"/>
      <c r="BH249" s="155"/>
    </row>
    <row r="250" spans="1:60" ht="27" customHeight="1" x14ac:dyDescent="0.2">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155"/>
      <c r="AX250" s="155"/>
      <c r="AY250" s="155"/>
      <c r="AZ250" s="155"/>
      <c r="BA250" s="155"/>
      <c r="BB250" s="155"/>
      <c r="BC250" s="155"/>
      <c r="BD250" s="155"/>
      <c r="BE250" s="155"/>
      <c r="BF250" s="155"/>
      <c r="BG250" s="155"/>
      <c r="BH250" s="155"/>
    </row>
    <row r="251" spans="1:60" ht="27" customHeight="1" x14ac:dyDescent="0.2">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155"/>
      <c r="AX251" s="155"/>
      <c r="AY251" s="155"/>
      <c r="AZ251" s="155"/>
      <c r="BA251" s="155"/>
      <c r="BB251" s="155"/>
      <c r="BC251" s="155"/>
      <c r="BD251" s="155"/>
      <c r="BE251" s="155"/>
      <c r="BF251" s="155"/>
      <c r="BG251" s="155"/>
      <c r="BH251" s="155"/>
    </row>
    <row r="252" spans="1:60" ht="27" customHeight="1" x14ac:dyDescent="0.2">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155"/>
      <c r="AX252" s="155"/>
      <c r="AY252" s="155"/>
      <c r="AZ252" s="155"/>
      <c r="BA252" s="155"/>
      <c r="BB252" s="155"/>
      <c r="BC252" s="155"/>
      <c r="BD252" s="155"/>
      <c r="BE252" s="155"/>
      <c r="BF252" s="155"/>
      <c r="BG252" s="155"/>
      <c r="BH252" s="155"/>
    </row>
    <row r="253" spans="1:60" ht="27" customHeight="1" x14ac:dyDescent="0.2">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155"/>
      <c r="AX253" s="155"/>
      <c r="AY253" s="155"/>
      <c r="AZ253" s="155"/>
      <c r="BA253" s="155"/>
      <c r="BB253" s="155"/>
      <c r="BC253" s="155"/>
      <c r="BD253" s="155"/>
      <c r="BE253" s="155"/>
      <c r="BF253" s="155"/>
      <c r="BG253" s="155"/>
      <c r="BH253" s="155"/>
    </row>
    <row r="254" spans="1:60" ht="27" customHeight="1" x14ac:dyDescent="0.2">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155"/>
      <c r="AX254" s="155"/>
      <c r="AY254" s="155"/>
      <c r="AZ254" s="155"/>
      <c r="BA254" s="155"/>
      <c r="BB254" s="155"/>
      <c r="BC254" s="155"/>
      <c r="BD254" s="155"/>
      <c r="BE254" s="155"/>
      <c r="BF254" s="155"/>
      <c r="BG254" s="155"/>
      <c r="BH254" s="155"/>
    </row>
    <row r="255" spans="1:60" ht="27" customHeight="1" x14ac:dyDescent="0.2">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155"/>
      <c r="AX255" s="155"/>
      <c r="AY255" s="155"/>
      <c r="AZ255" s="155"/>
      <c r="BA255" s="155"/>
      <c r="BB255" s="155"/>
      <c r="BC255" s="155"/>
      <c r="BD255" s="155"/>
      <c r="BE255" s="155"/>
      <c r="BF255" s="155"/>
      <c r="BG255" s="155"/>
      <c r="BH255" s="155"/>
    </row>
    <row r="256" spans="1:60" ht="27" customHeight="1" x14ac:dyDescent="0.2">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155"/>
      <c r="AX256" s="155"/>
      <c r="AY256" s="155"/>
      <c r="AZ256" s="155"/>
      <c r="BA256" s="155"/>
      <c r="BB256" s="155"/>
      <c r="BC256" s="155"/>
      <c r="BD256" s="155"/>
      <c r="BE256" s="155"/>
      <c r="BF256" s="155"/>
      <c r="BG256" s="155"/>
      <c r="BH256" s="155"/>
    </row>
    <row r="257" spans="1:60" ht="27" customHeight="1" x14ac:dyDescent="0.2">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155"/>
      <c r="AX257" s="155"/>
      <c r="AY257" s="155"/>
      <c r="AZ257" s="155"/>
      <c r="BA257" s="155"/>
      <c r="BB257" s="155"/>
      <c r="BC257" s="155"/>
      <c r="BD257" s="155"/>
      <c r="BE257" s="155"/>
      <c r="BF257" s="155"/>
      <c r="BG257" s="155"/>
      <c r="BH257" s="155"/>
    </row>
    <row r="258" spans="1:60" ht="27" customHeight="1" x14ac:dyDescent="0.2">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155"/>
      <c r="AX258" s="155"/>
      <c r="AY258" s="155"/>
      <c r="AZ258" s="155"/>
      <c r="BA258" s="155"/>
      <c r="BB258" s="155"/>
      <c r="BC258" s="155"/>
      <c r="BD258" s="155"/>
      <c r="BE258" s="155"/>
      <c r="BF258" s="155"/>
      <c r="BG258" s="155"/>
      <c r="BH258" s="155"/>
    </row>
    <row r="259" spans="1:60" ht="27" customHeight="1" x14ac:dyDescent="0.2">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155"/>
      <c r="AX259" s="155"/>
      <c r="AY259" s="155"/>
      <c r="AZ259" s="155"/>
      <c r="BA259" s="155"/>
      <c r="BB259" s="155"/>
      <c r="BC259" s="155"/>
      <c r="BD259" s="155"/>
      <c r="BE259" s="155"/>
      <c r="BF259" s="155"/>
      <c r="BG259" s="155"/>
      <c r="BH259" s="155"/>
    </row>
    <row r="260" spans="1:60" ht="27" customHeight="1" x14ac:dyDescent="0.2">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155"/>
      <c r="AX260" s="155"/>
      <c r="AY260" s="155"/>
      <c r="AZ260" s="155"/>
      <c r="BA260" s="155"/>
      <c r="BB260" s="155"/>
      <c r="BC260" s="155"/>
      <c r="BD260" s="155"/>
      <c r="BE260" s="155"/>
      <c r="BF260" s="155"/>
      <c r="BG260" s="155"/>
      <c r="BH260" s="155"/>
    </row>
    <row r="261" spans="1:60" ht="27" customHeight="1" x14ac:dyDescent="0.2">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155"/>
      <c r="AX261" s="155"/>
      <c r="AY261" s="155"/>
      <c r="AZ261" s="155"/>
      <c r="BA261" s="155"/>
      <c r="BB261" s="155"/>
      <c r="BC261" s="155"/>
      <c r="BD261" s="155"/>
      <c r="BE261" s="155"/>
      <c r="BF261" s="155"/>
      <c r="BG261" s="155"/>
      <c r="BH261" s="155"/>
    </row>
    <row r="262" spans="1:60" ht="27" customHeight="1" x14ac:dyDescent="0.2">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155"/>
      <c r="AX262" s="155"/>
      <c r="AY262" s="155"/>
      <c r="AZ262" s="155"/>
      <c r="BA262" s="155"/>
      <c r="BB262" s="155"/>
      <c r="BC262" s="155"/>
      <c r="BD262" s="155"/>
      <c r="BE262" s="155"/>
      <c r="BF262" s="155"/>
      <c r="BG262" s="155"/>
      <c r="BH262" s="155"/>
    </row>
    <row r="263" spans="1:60" ht="27" customHeight="1" x14ac:dyDescent="0.2">
      <c r="B263" s="28"/>
    </row>
    <row r="264" spans="1:60" ht="27" customHeight="1" x14ac:dyDescent="0.2"/>
    <row r="265" spans="1:60" ht="27" customHeight="1" x14ac:dyDescent="0.2"/>
    <row r="266" spans="1:60" ht="27" customHeight="1" x14ac:dyDescent="0.2"/>
    <row r="267" spans="1:60" ht="27" customHeight="1" x14ac:dyDescent="0.2"/>
    <row r="268" spans="1:60" ht="27" customHeight="1" x14ac:dyDescent="0.2"/>
    <row r="269" spans="1:60" ht="27" customHeight="1" x14ac:dyDescent="0.2"/>
    <row r="270" spans="1:60" ht="27" customHeight="1" x14ac:dyDescent="0.2"/>
    <row r="271" spans="1:60" ht="27" customHeight="1" x14ac:dyDescent="0.2"/>
    <row r="272" spans="1:60" ht="27" customHeight="1" x14ac:dyDescent="0.2"/>
    <row r="273" spans="1:60" ht="27" customHeight="1" x14ac:dyDescent="0.2"/>
    <row r="274" spans="1:60" ht="27" customHeight="1" x14ac:dyDescent="0.2"/>
    <row r="275" spans="1:60" ht="27" customHeight="1" x14ac:dyDescent="0.2"/>
    <row r="276" spans="1:60" ht="27" customHeight="1" x14ac:dyDescent="0.2"/>
    <row r="277" spans="1:60" ht="27" customHeight="1" x14ac:dyDescent="0.2"/>
    <row r="278" spans="1:60" ht="27" customHeight="1" x14ac:dyDescent="0.2"/>
    <row r="279" spans="1:60" ht="27" customHeight="1" x14ac:dyDescent="0.2"/>
    <row r="280" spans="1:60" ht="27" customHeight="1" x14ac:dyDescent="0.2">
      <c r="A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155"/>
      <c r="AX280" s="155"/>
      <c r="AY280" s="155"/>
      <c r="AZ280" s="155"/>
      <c r="BA280" s="155"/>
      <c r="BB280" s="155"/>
      <c r="BC280" s="155"/>
      <c r="BD280" s="155"/>
      <c r="BE280" s="155"/>
      <c r="BF280" s="155"/>
      <c r="BG280" s="155"/>
      <c r="BH280" s="155"/>
    </row>
    <row r="281" spans="1:60" ht="27" customHeight="1" x14ac:dyDescent="0.2">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155"/>
      <c r="AX281" s="155"/>
      <c r="AY281" s="155"/>
      <c r="AZ281" s="155"/>
      <c r="BA281" s="155"/>
      <c r="BB281" s="155"/>
      <c r="BC281" s="155"/>
      <c r="BD281" s="155"/>
      <c r="BE281" s="155"/>
      <c r="BF281" s="155"/>
      <c r="BG281" s="155"/>
      <c r="BH281" s="155"/>
    </row>
    <row r="282" spans="1:60" ht="27" customHeight="1" x14ac:dyDescent="0.2">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155"/>
      <c r="AX282" s="155"/>
      <c r="AY282" s="155"/>
      <c r="AZ282" s="155"/>
      <c r="BA282" s="155"/>
      <c r="BB282" s="155"/>
      <c r="BC282" s="155"/>
      <c r="BD282" s="155"/>
      <c r="BE282" s="155"/>
      <c r="BF282" s="155"/>
      <c r="BG282" s="155"/>
      <c r="BH282" s="155"/>
    </row>
    <row r="283" spans="1:60" ht="27" customHeight="1" x14ac:dyDescent="0.2">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155"/>
      <c r="AX283" s="155"/>
      <c r="AY283" s="155"/>
      <c r="AZ283" s="155"/>
      <c r="BA283" s="155"/>
      <c r="BB283" s="155"/>
      <c r="BC283" s="155"/>
      <c r="BD283" s="155"/>
      <c r="BE283" s="155"/>
      <c r="BF283" s="155"/>
      <c r="BG283" s="155"/>
      <c r="BH283" s="155"/>
    </row>
    <row r="284" spans="1:60" ht="27" customHeight="1" x14ac:dyDescent="0.2">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155"/>
      <c r="AX284" s="155"/>
      <c r="AY284" s="155"/>
      <c r="AZ284" s="155"/>
      <c r="BA284" s="155"/>
      <c r="BB284" s="155"/>
      <c r="BC284" s="155"/>
      <c r="BD284" s="155"/>
      <c r="BE284" s="155"/>
      <c r="BF284" s="155"/>
      <c r="BG284" s="155"/>
      <c r="BH284" s="155"/>
    </row>
    <row r="285" spans="1:60" ht="27" customHeight="1" x14ac:dyDescent="0.2">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155"/>
      <c r="AX285" s="155"/>
      <c r="AY285" s="155"/>
      <c r="AZ285" s="155"/>
      <c r="BA285" s="155"/>
      <c r="BB285" s="155"/>
      <c r="BC285" s="155"/>
      <c r="BD285" s="155"/>
      <c r="BE285" s="155"/>
      <c r="BF285" s="155"/>
      <c r="BG285" s="155"/>
      <c r="BH285" s="155"/>
    </row>
    <row r="286" spans="1:60" ht="27" customHeight="1" x14ac:dyDescent="0.2">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155"/>
      <c r="AX286" s="155"/>
      <c r="AY286" s="155"/>
      <c r="AZ286" s="155"/>
      <c r="BA286" s="155"/>
      <c r="BB286" s="155"/>
      <c r="BC286" s="155"/>
      <c r="BD286" s="155"/>
      <c r="BE286" s="155"/>
      <c r="BF286" s="155"/>
      <c r="BG286" s="155"/>
      <c r="BH286" s="155"/>
    </row>
    <row r="287" spans="1:60" ht="27" customHeight="1" x14ac:dyDescent="0.2">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155"/>
      <c r="AX287" s="155"/>
      <c r="AY287" s="155"/>
      <c r="AZ287" s="155"/>
      <c r="BA287" s="155"/>
      <c r="BB287" s="155"/>
      <c r="BC287" s="155"/>
      <c r="BD287" s="155"/>
      <c r="BE287" s="155"/>
      <c r="BF287" s="155"/>
      <c r="BG287" s="155"/>
      <c r="BH287" s="155"/>
    </row>
    <row r="288" spans="1:60" ht="27" customHeight="1" x14ac:dyDescent="0.2">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155"/>
      <c r="AX288" s="155"/>
      <c r="AY288" s="155"/>
      <c r="AZ288" s="155"/>
      <c r="BA288" s="155"/>
      <c r="BB288" s="155"/>
      <c r="BC288" s="155"/>
      <c r="BD288" s="155"/>
      <c r="BE288" s="155"/>
      <c r="BF288" s="155"/>
      <c r="BG288" s="155"/>
      <c r="BH288" s="155"/>
    </row>
    <row r="289" spans="1:60" ht="27" customHeight="1" x14ac:dyDescent="0.2">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155"/>
      <c r="AX289" s="155"/>
      <c r="AY289" s="155"/>
      <c r="AZ289" s="155"/>
      <c r="BA289" s="155"/>
      <c r="BB289" s="155"/>
      <c r="BC289" s="155"/>
      <c r="BD289" s="155"/>
      <c r="BE289" s="155"/>
      <c r="BF289" s="155"/>
      <c r="BG289" s="155"/>
      <c r="BH289" s="155"/>
    </row>
    <row r="290" spans="1:60" ht="27" customHeight="1" x14ac:dyDescent="0.2">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155"/>
      <c r="AX290" s="155"/>
      <c r="AY290" s="155"/>
      <c r="AZ290" s="155"/>
      <c r="BA290" s="155"/>
      <c r="BB290" s="155"/>
      <c r="BC290" s="155"/>
      <c r="BD290" s="155"/>
      <c r="BE290" s="155"/>
      <c r="BF290" s="155"/>
      <c r="BG290" s="155"/>
      <c r="BH290" s="155"/>
    </row>
    <row r="291" spans="1:60" ht="27" customHeight="1" x14ac:dyDescent="0.2">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155"/>
      <c r="AX291" s="155"/>
      <c r="AY291" s="155"/>
      <c r="AZ291" s="155"/>
      <c r="BA291" s="155"/>
      <c r="BB291" s="155"/>
      <c r="BC291" s="155"/>
      <c r="BD291" s="155"/>
      <c r="BE291" s="155"/>
      <c r="BF291" s="155"/>
      <c r="BG291" s="155"/>
      <c r="BH291" s="155"/>
    </row>
    <row r="292" spans="1:60" ht="27" customHeight="1" x14ac:dyDescent="0.2">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155"/>
      <c r="AX292" s="155"/>
      <c r="AY292" s="155"/>
      <c r="AZ292" s="155"/>
      <c r="BA292" s="155"/>
      <c r="BB292" s="155"/>
      <c r="BC292" s="155"/>
      <c r="BD292" s="155"/>
      <c r="BE292" s="155"/>
      <c r="BF292" s="155"/>
      <c r="BG292" s="155"/>
      <c r="BH292" s="155"/>
    </row>
    <row r="293" spans="1:60" ht="27" customHeight="1" x14ac:dyDescent="0.2">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155"/>
      <c r="AX293" s="155"/>
      <c r="AY293" s="155"/>
      <c r="AZ293" s="155"/>
      <c r="BA293" s="155"/>
      <c r="BB293" s="155"/>
      <c r="BC293" s="155"/>
      <c r="BD293" s="155"/>
      <c r="BE293" s="155"/>
      <c r="BF293" s="155"/>
      <c r="BG293" s="155"/>
      <c r="BH293" s="155"/>
    </row>
    <row r="294" spans="1:60" ht="27" customHeight="1" x14ac:dyDescent="0.2">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155"/>
      <c r="AX294" s="155"/>
      <c r="AY294" s="155"/>
      <c r="AZ294" s="155"/>
      <c r="BA294" s="155"/>
      <c r="BB294" s="155"/>
      <c r="BC294" s="155"/>
      <c r="BD294" s="155"/>
      <c r="BE294" s="155"/>
      <c r="BF294" s="155"/>
      <c r="BG294" s="155"/>
      <c r="BH294" s="155"/>
    </row>
    <row r="295" spans="1:60" ht="27" customHeight="1" x14ac:dyDescent="0.2">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155"/>
      <c r="AX295" s="155"/>
      <c r="AY295" s="155"/>
      <c r="AZ295" s="155"/>
      <c r="BA295" s="155"/>
      <c r="BB295" s="155"/>
      <c r="BC295" s="155"/>
      <c r="BD295" s="155"/>
      <c r="BE295" s="155"/>
      <c r="BF295" s="155"/>
      <c r="BG295" s="155"/>
      <c r="BH295" s="155"/>
    </row>
    <row r="296" spans="1:60" ht="27" customHeight="1" x14ac:dyDescent="0.2">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155"/>
      <c r="AX296" s="155"/>
      <c r="AY296" s="155"/>
      <c r="AZ296" s="155"/>
      <c r="BA296" s="155"/>
      <c r="BB296" s="155"/>
      <c r="BC296" s="155"/>
      <c r="BD296" s="155"/>
      <c r="BE296" s="155"/>
      <c r="BF296" s="155"/>
      <c r="BG296" s="155"/>
      <c r="BH296" s="155"/>
    </row>
    <row r="297" spans="1:60" ht="27" customHeight="1" x14ac:dyDescent="0.2">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155"/>
      <c r="AX297" s="155"/>
      <c r="AY297" s="155"/>
      <c r="AZ297" s="155"/>
      <c r="BA297" s="155"/>
      <c r="BB297" s="155"/>
      <c r="BC297" s="155"/>
      <c r="BD297" s="155"/>
      <c r="BE297" s="155"/>
      <c r="BF297" s="155"/>
      <c r="BG297" s="155"/>
      <c r="BH297" s="155"/>
    </row>
    <row r="298" spans="1:60" ht="27" customHeight="1" x14ac:dyDescent="0.2">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155"/>
      <c r="AX298" s="155"/>
      <c r="AY298" s="155"/>
      <c r="AZ298" s="155"/>
      <c r="BA298" s="155"/>
      <c r="BB298" s="155"/>
      <c r="BC298" s="155"/>
      <c r="BD298" s="155"/>
      <c r="BE298" s="155"/>
      <c r="BF298" s="155"/>
      <c r="BG298" s="155"/>
      <c r="BH298" s="155"/>
    </row>
    <row r="299" spans="1:60" ht="27" customHeight="1" x14ac:dyDescent="0.2">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155"/>
      <c r="AX299" s="155"/>
      <c r="AY299" s="155"/>
      <c r="AZ299" s="155"/>
      <c r="BA299" s="155"/>
      <c r="BB299" s="155"/>
      <c r="BC299" s="155"/>
      <c r="BD299" s="155"/>
      <c r="BE299" s="155"/>
      <c r="BF299" s="155"/>
      <c r="BG299" s="155"/>
      <c r="BH299" s="155"/>
    </row>
    <row r="300" spans="1:60" ht="27" customHeight="1" x14ac:dyDescent="0.2">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155"/>
      <c r="AX300" s="155"/>
      <c r="AY300" s="155"/>
      <c r="AZ300" s="155"/>
      <c r="BA300" s="155"/>
      <c r="BB300" s="155"/>
      <c r="BC300" s="155"/>
      <c r="BD300" s="155"/>
      <c r="BE300" s="155"/>
      <c r="BF300" s="155"/>
      <c r="BG300" s="155"/>
      <c r="BH300" s="155"/>
    </row>
    <row r="301" spans="1:60" ht="27" customHeight="1" x14ac:dyDescent="0.2">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155"/>
      <c r="AX301" s="155"/>
      <c r="AY301" s="155"/>
      <c r="AZ301" s="155"/>
      <c r="BA301" s="155"/>
      <c r="BB301" s="155"/>
      <c r="BC301" s="155"/>
      <c r="BD301" s="155"/>
      <c r="BE301" s="155"/>
      <c r="BF301" s="155"/>
      <c r="BG301" s="155"/>
      <c r="BH301" s="155"/>
    </row>
    <row r="302" spans="1:60" ht="27" customHeight="1" x14ac:dyDescent="0.2">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155"/>
      <c r="AX302" s="155"/>
      <c r="AY302" s="155"/>
      <c r="AZ302" s="155"/>
      <c r="BA302" s="155"/>
      <c r="BB302" s="155"/>
      <c r="BC302" s="155"/>
      <c r="BD302" s="155"/>
      <c r="BE302" s="155"/>
      <c r="BF302" s="155"/>
      <c r="BG302" s="155"/>
      <c r="BH302" s="155"/>
    </row>
    <row r="303" spans="1:60" ht="27" customHeight="1" x14ac:dyDescent="0.2">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155"/>
      <c r="AX303" s="155"/>
      <c r="AY303" s="155"/>
      <c r="AZ303" s="155"/>
      <c r="BA303" s="155"/>
      <c r="BB303" s="155"/>
      <c r="BC303" s="155"/>
      <c r="BD303" s="155"/>
      <c r="BE303" s="155"/>
      <c r="BF303" s="155"/>
      <c r="BG303" s="155"/>
      <c r="BH303" s="155"/>
    </row>
    <row r="304" spans="1:60" ht="27" customHeight="1" x14ac:dyDescent="0.2">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155"/>
      <c r="AX304" s="155"/>
      <c r="AY304" s="155"/>
      <c r="AZ304" s="155"/>
      <c r="BA304" s="155"/>
      <c r="BB304" s="155"/>
      <c r="BC304" s="155"/>
      <c r="BD304" s="155"/>
      <c r="BE304" s="155"/>
      <c r="BF304" s="155"/>
      <c r="BG304" s="155"/>
      <c r="BH304" s="155"/>
    </row>
    <row r="305" spans="1:60" ht="27" customHeight="1" x14ac:dyDescent="0.2">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155"/>
      <c r="AX305" s="155"/>
      <c r="AY305" s="155"/>
      <c r="AZ305" s="155"/>
      <c r="BA305" s="155"/>
      <c r="BB305" s="155"/>
      <c r="BC305" s="155"/>
      <c r="BD305" s="155"/>
      <c r="BE305" s="155"/>
      <c r="BF305" s="155"/>
      <c r="BG305" s="155"/>
      <c r="BH305" s="155"/>
    </row>
    <row r="306" spans="1:60" ht="27" customHeight="1" x14ac:dyDescent="0.2">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155"/>
      <c r="AX306" s="155"/>
      <c r="AY306" s="155"/>
      <c r="AZ306" s="155"/>
      <c r="BA306" s="155"/>
      <c r="BB306" s="155"/>
      <c r="BC306" s="155"/>
      <c r="BD306" s="155"/>
      <c r="BE306" s="155"/>
      <c r="BF306" s="155"/>
      <c r="BG306" s="155"/>
      <c r="BH306" s="155"/>
    </row>
    <row r="307" spans="1:60" ht="27" customHeight="1" x14ac:dyDescent="0.2">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155"/>
      <c r="AX307" s="155"/>
      <c r="AY307" s="155"/>
      <c r="AZ307" s="155"/>
      <c r="BA307" s="155"/>
      <c r="BB307" s="155"/>
      <c r="BC307" s="155"/>
      <c r="BD307" s="155"/>
      <c r="BE307" s="155"/>
      <c r="BF307" s="155"/>
      <c r="BG307" s="155"/>
      <c r="BH307" s="155"/>
    </row>
    <row r="308" spans="1:60" ht="27" customHeight="1" x14ac:dyDescent="0.2">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155"/>
      <c r="AX308" s="155"/>
      <c r="AY308" s="155"/>
      <c r="AZ308" s="155"/>
      <c r="BA308" s="155"/>
      <c r="BB308" s="155"/>
      <c r="BC308" s="155"/>
      <c r="BD308" s="155"/>
      <c r="BE308" s="155"/>
      <c r="BF308" s="155"/>
      <c r="BG308" s="155"/>
      <c r="BH308" s="155"/>
    </row>
    <row r="309" spans="1:60" ht="27" customHeight="1" x14ac:dyDescent="0.2">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155"/>
      <c r="AX309" s="155"/>
      <c r="AY309" s="155"/>
      <c r="AZ309" s="155"/>
      <c r="BA309" s="155"/>
      <c r="BB309" s="155"/>
      <c r="BC309" s="155"/>
      <c r="BD309" s="155"/>
      <c r="BE309" s="155"/>
      <c r="BF309" s="155"/>
      <c r="BG309" s="155"/>
      <c r="BH309" s="155"/>
    </row>
    <row r="310" spans="1:60" ht="27" customHeight="1" x14ac:dyDescent="0.2">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155"/>
      <c r="AX310" s="155"/>
      <c r="AY310" s="155"/>
      <c r="AZ310" s="155"/>
      <c r="BA310" s="155"/>
      <c r="BB310" s="155"/>
      <c r="BC310" s="155"/>
      <c r="BD310" s="155"/>
      <c r="BE310" s="155"/>
      <c r="BF310" s="155"/>
      <c r="BG310" s="155"/>
      <c r="BH310" s="155"/>
    </row>
    <row r="311" spans="1:60" ht="27" customHeight="1" x14ac:dyDescent="0.2">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155"/>
      <c r="AX311" s="155"/>
      <c r="AY311" s="155"/>
      <c r="AZ311" s="155"/>
      <c r="BA311" s="155"/>
      <c r="BB311" s="155"/>
      <c r="BC311" s="155"/>
      <c r="BD311" s="155"/>
      <c r="BE311" s="155"/>
      <c r="BF311" s="155"/>
      <c r="BG311" s="155"/>
      <c r="BH311" s="155"/>
    </row>
    <row r="312" spans="1:60" ht="27" customHeight="1" x14ac:dyDescent="0.2">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155"/>
      <c r="AX312" s="155"/>
      <c r="AY312" s="155"/>
      <c r="AZ312" s="155"/>
      <c r="BA312" s="155"/>
      <c r="BB312" s="155"/>
      <c r="BC312" s="155"/>
      <c r="BD312" s="155"/>
      <c r="BE312" s="155"/>
      <c r="BF312" s="155"/>
      <c r="BG312" s="155"/>
      <c r="BH312" s="155"/>
    </row>
    <row r="313" spans="1:60" ht="27" customHeight="1" x14ac:dyDescent="0.2">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155"/>
      <c r="AX313" s="155"/>
      <c r="AY313" s="155"/>
      <c r="AZ313" s="155"/>
      <c r="BA313" s="155"/>
      <c r="BB313" s="155"/>
      <c r="BC313" s="155"/>
      <c r="BD313" s="155"/>
      <c r="BE313" s="155"/>
      <c r="BF313" s="155"/>
      <c r="BG313" s="155"/>
      <c r="BH313" s="155"/>
    </row>
    <row r="314" spans="1:60" ht="27" customHeight="1" x14ac:dyDescent="0.2">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155"/>
      <c r="AX314" s="155"/>
      <c r="AY314" s="155"/>
      <c r="AZ314" s="155"/>
      <c r="BA314" s="155"/>
      <c r="BB314" s="155"/>
      <c r="BC314" s="155"/>
      <c r="BD314" s="155"/>
      <c r="BE314" s="155"/>
      <c r="BF314" s="155"/>
      <c r="BG314" s="155"/>
      <c r="BH314" s="155"/>
    </row>
    <row r="315" spans="1:60" ht="27" customHeight="1" x14ac:dyDescent="0.2">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155"/>
      <c r="AX315" s="155"/>
      <c r="AY315" s="155"/>
      <c r="AZ315" s="155"/>
      <c r="BA315" s="155"/>
      <c r="BB315" s="155"/>
      <c r="BC315" s="155"/>
      <c r="BD315" s="155"/>
      <c r="BE315" s="155"/>
      <c r="BF315" s="155"/>
      <c r="BG315" s="155"/>
      <c r="BH315" s="155"/>
    </row>
    <row r="316" spans="1:60" ht="27" customHeight="1" x14ac:dyDescent="0.2">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155"/>
      <c r="AX316" s="155"/>
      <c r="AY316" s="155"/>
      <c r="AZ316" s="155"/>
      <c r="BA316" s="155"/>
      <c r="BB316" s="155"/>
      <c r="BC316" s="155"/>
      <c r="BD316" s="155"/>
      <c r="BE316" s="155"/>
      <c r="BF316" s="155"/>
      <c r="BG316" s="155"/>
      <c r="BH316" s="155"/>
    </row>
    <row r="317" spans="1:60" ht="27" customHeight="1" x14ac:dyDescent="0.2">
      <c r="A317" s="155"/>
      <c r="B317" s="28"/>
      <c r="C317" s="155"/>
      <c r="D317" s="155"/>
      <c r="E317" s="155"/>
      <c r="F317" s="155"/>
      <c r="G317" s="155"/>
      <c r="H317" s="155"/>
      <c r="I317" s="155"/>
      <c r="J317" s="155"/>
      <c r="K317" s="155"/>
      <c r="L317" s="155"/>
      <c r="M317" s="155"/>
      <c r="N317" s="155"/>
      <c r="O317" s="155"/>
      <c r="P317" s="155"/>
      <c r="Q317" s="155"/>
      <c r="R317" s="155"/>
      <c r="S317" s="155"/>
      <c r="T317" s="155"/>
      <c r="U317" s="155"/>
      <c r="V317" s="155"/>
      <c r="W317" s="155"/>
      <c r="X317" s="155"/>
      <c r="Y317" s="155"/>
      <c r="Z317" s="155"/>
      <c r="AA317" s="155"/>
      <c r="AB317" s="155"/>
      <c r="AC317" s="155"/>
      <c r="AD317" s="155"/>
      <c r="AE317" s="155"/>
      <c r="AF317" s="155"/>
      <c r="AG317" s="155"/>
      <c r="AH317" s="155"/>
      <c r="AI317" s="155"/>
      <c r="AJ317" s="155"/>
      <c r="AK317" s="155"/>
      <c r="AL317" s="155"/>
      <c r="AM317" s="155"/>
      <c r="AN317" s="155"/>
      <c r="AO317" s="155"/>
      <c r="AP317" s="155"/>
      <c r="AQ317" s="155"/>
      <c r="AR317" s="155"/>
      <c r="AS317" s="155"/>
      <c r="AT317" s="155"/>
      <c r="AU317" s="155"/>
      <c r="AV317" s="155"/>
      <c r="AW317" s="155"/>
      <c r="AX317" s="155"/>
      <c r="AY317" s="155"/>
      <c r="AZ317" s="155"/>
      <c r="BA317" s="155"/>
      <c r="BB317" s="155"/>
      <c r="BC317" s="155"/>
      <c r="BD317" s="155"/>
      <c r="BE317" s="155"/>
      <c r="BF317" s="155"/>
      <c r="BG317" s="155"/>
      <c r="BH317" s="155"/>
    </row>
    <row r="318" spans="1:60" x14ac:dyDescent="0.2">
      <c r="A318" s="155"/>
      <c r="B318" s="155"/>
      <c r="C318" s="155"/>
      <c r="D318" s="155"/>
      <c r="E318" s="155"/>
      <c r="F318" s="155"/>
      <c r="G318" s="155"/>
      <c r="H318" s="155"/>
      <c r="I318" s="155"/>
      <c r="J318" s="155"/>
      <c r="K318" s="155"/>
      <c r="L318" s="155"/>
      <c r="M318" s="155"/>
      <c r="N318" s="155"/>
      <c r="O318" s="155"/>
      <c r="P318" s="155"/>
      <c r="Q318" s="155"/>
      <c r="R318" s="155"/>
      <c r="S318" s="155"/>
      <c r="T318" s="155"/>
      <c r="U318" s="155"/>
      <c r="V318" s="155"/>
      <c r="W318" s="155"/>
      <c r="X318" s="155"/>
      <c r="Y318" s="155"/>
      <c r="Z318" s="155"/>
      <c r="AA318" s="155"/>
      <c r="AB318" s="155"/>
      <c r="AC318" s="155"/>
      <c r="AD318" s="155"/>
      <c r="AE318" s="155"/>
      <c r="AF318" s="155"/>
      <c r="AG318" s="155"/>
      <c r="AH318" s="155"/>
      <c r="AI318" s="155"/>
      <c r="AJ318" s="155"/>
      <c r="AK318" s="155"/>
      <c r="AL318" s="155"/>
      <c r="AM318" s="155"/>
      <c r="AN318" s="155"/>
      <c r="AO318" s="155"/>
      <c r="AP318" s="155"/>
      <c r="AQ318" s="155"/>
      <c r="AR318" s="155"/>
      <c r="AS318" s="155"/>
      <c r="AT318" s="155"/>
      <c r="AU318" s="155"/>
      <c r="AV318" s="155"/>
      <c r="AW318" s="155"/>
      <c r="AX318" s="155"/>
      <c r="AY318" s="155"/>
      <c r="AZ318" s="155"/>
      <c r="BA318" s="155"/>
      <c r="BB318" s="155"/>
      <c r="BC318" s="155"/>
      <c r="BD318" s="155"/>
      <c r="BE318" s="155"/>
      <c r="BF318" s="155"/>
      <c r="BG318" s="155"/>
      <c r="BH318" s="155"/>
    </row>
    <row r="319" spans="1:60" x14ac:dyDescent="0.2">
      <c r="A319" s="155"/>
      <c r="B319" s="155"/>
      <c r="C319" s="155"/>
      <c r="D319" s="155"/>
      <c r="E319" s="155"/>
      <c r="F319" s="155"/>
      <c r="G319" s="155"/>
      <c r="H319" s="155"/>
      <c r="I319" s="155"/>
      <c r="J319" s="155"/>
      <c r="K319" s="155"/>
      <c r="L319" s="155"/>
      <c r="M319" s="155"/>
      <c r="N319" s="155"/>
      <c r="O319" s="155"/>
      <c r="P319" s="155"/>
      <c r="Q319" s="155"/>
      <c r="R319" s="155"/>
      <c r="S319" s="155"/>
      <c r="T319" s="155"/>
      <c r="U319" s="155"/>
      <c r="V319" s="155"/>
      <c r="W319" s="155"/>
      <c r="X319" s="155"/>
      <c r="Y319" s="155"/>
      <c r="Z319" s="155"/>
      <c r="AA319" s="155"/>
      <c r="AB319" s="155"/>
      <c r="AC319" s="155"/>
      <c r="AD319" s="155"/>
      <c r="AE319" s="155"/>
      <c r="AF319" s="155"/>
      <c r="AG319" s="155"/>
      <c r="AH319" s="155"/>
      <c r="AI319" s="155"/>
      <c r="AJ319" s="155"/>
      <c r="AK319" s="155"/>
      <c r="AL319" s="155"/>
      <c r="AM319" s="155"/>
      <c r="AN319" s="155"/>
      <c r="AO319" s="155"/>
      <c r="AP319" s="155"/>
      <c r="AQ319" s="155"/>
      <c r="AR319" s="155"/>
      <c r="AS319" s="155"/>
      <c r="AT319" s="155"/>
      <c r="AU319" s="155"/>
      <c r="AV319" s="155"/>
      <c r="AW319" s="155"/>
      <c r="AX319" s="155"/>
      <c r="AY319" s="155"/>
      <c r="AZ319" s="155"/>
      <c r="BA319" s="155"/>
      <c r="BB319" s="155"/>
      <c r="BC319" s="155"/>
      <c r="BD319" s="155"/>
      <c r="BE319" s="155"/>
      <c r="BF319" s="155"/>
      <c r="BG319" s="155"/>
      <c r="BH319" s="155"/>
    </row>
    <row r="320" spans="1:60" x14ac:dyDescent="0.2">
      <c r="A320" s="155"/>
      <c r="B320" s="155"/>
      <c r="C320" s="155"/>
      <c r="D320" s="155"/>
      <c r="E320" s="155"/>
      <c r="F320" s="155"/>
      <c r="G320" s="155"/>
      <c r="H320" s="155"/>
      <c r="I320" s="155"/>
      <c r="J320" s="155"/>
      <c r="K320" s="155"/>
      <c r="L320" s="155"/>
      <c r="M320" s="155"/>
      <c r="N320" s="155"/>
      <c r="O320" s="155"/>
      <c r="P320" s="155"/>
      <c r="Q320" s="155"/>
      <c r="R320" s="155"/>
      <c r="S320" s="155"/>
      <c r="T320" s="155"/>
      <c r="U320" s="155"/>
      <c r="V320" s="155"/>
      <c r="W320" s="155"/>
      <c r="X320" s="155"/>
      <c r="Y320" s="155"/>
      <c r="Z320" s="155"/>
      <c r="AA320" s="155"/>
      <c r="AB320" s="155"/>
      <c r="AC320" s="155"/>
      <c r="AD320" s="155"/>
      <c r="AE320" s="155"/>
      <c r="AF320" s="155"/>
      <c r="AG320" s="155"/>
      <c r="AH320" s="155"/>
      <c r="AI320" s="155"/>
      <c r="AJ320" s="155"/>
      <c r="AK320" s="155"/>
      <c r="AL320" s="155"/>
      <c r="AM320" s="155"/>
      <c r="AN320" s="155"/>
      <c r="AO320" s="155"/>
      <c r="AP320" s="155"/>
      <c r="AQ320" s="155"/>
      <c r="AR320" s="155"/>
      <c r="AS320" s="155"/>
      <c r="AT320" s="155"/>
      <c r="AU320" s="155"/>
      <c r="AV320" s="155"/>
      <c r="AW320" s="155"/>
      <c r="AX320" s="155"/>
      <c r="AY320" s="155"/>
      <c r="AZ320" s="155"/>
      <c r="BA320" s="155"/>
      <c r="BB320" s="155"/>
      <c r="BC320" s="155"/>
      <c r="BD320" s="155"/>
      <c r="BE320" s="155"/>
      <c r="BF320" s="155"/>
      <c r="BG320" s="155"/>
      <c r="BH320" s="155"/>
    </row>
    <row r="321" spans="1:60" x14ac:dyDescent="0.2">
      <c r="A321" s="155"/>
      <c r="B321" s="155"/>
      <c r="C321" s="155"/>
      <c r="D321" s="155"/>
      <c r="E321" s="155"/>
      <c r="F321" s="155"/>
      <c r="G321" s="155"/>
      <c r="H321" s="155"/>
      <c r="I321" s="155"/>
      <c r="J321" s="155"/>
      <c r="K321" s="155"/>
      <c r="L321" s="155"/>
      <c r="M321" s="155"/>
      <c r="N321" s="155"/>
      <c r="O321" s="155"/>
      <c r="P321" s="155"/>
      <c r="Q321" s="155"/>
      <c r="R321" s="155"/>
      <c r="S321" s="155"/>
      <c r="T321" s="155"/>
      <c r="U321" s="155"/>
      <c r="V321" s="155"/>
      <c r="W321" s="155"/>
      <c r="X321" s="155"/>
      <c r="Y321" s="155"/>
      <c r="Z321" s="155"/>
      <c r="AA321" s="155"/>
      <c r="AB321" s="155"/>
      <c r="AC321" s="155"/>
      <c r="AD321" s="155"/>
      <c r="AE321" s="155"/>
      <c r="AF321" s="155"/>
      <c r="AG321" s="155"/>
      <c r="AH321" s="155"/>
      <c r="AI321" s="155"/>
      <c r="AJ321" s="155"/>
      <c r="AK321" s="155"/>
      <c r="AL321" s="155"/>
      <c r="AM321" s="155"/>
      <c r="AN321" s="155"/>
      <c r="AO321" s="155"/>
      <c r="AP321" s="155"/>
      <c r="AQ321" s="155"/>
      <c r="AR321" s="155"/>
      <c r="AS321" s="155"/>
      <c r="AT321" s="155"/>
      <c r="AU321" s="155"/>
      <c r="AV321" s="155"/>
      <c r="AW321" s="155"/>
      <c r="AX321" s="155"/>
      <c r="AY321" s="155"/>
      <c r="AZ321" s="155"/>
      <c r="BA321" s="155"/>
      <c r="BB321" s="155"/>
      <c r="BC321" s="155"/>
      <c r="BD321" s="155"/>
      <c r="BE321" s="155"/>
      <c r="BF321" s="155"/>
      <c r="BG321" s="155"/>
      <c r="BH321" s="155"/>
    </row>
    <row r="322" spans="1:60" x14ac:dyDescent="0.2">
      <c r="A322" s="155"/>
      <c r="B322" s="155"/>
      <c r="C322" s="155"/>
      <c r="D322" s="155"/>
      <c r="E322" s="155"/>
      <c r="F322" s="155"/>
      <c r="G322" s="155"/>
      <c r="H322" s="155"/>
      <c r="I322" s="155"/>
      <c r="J322" s="155"/>
      <c r="K322" s="155"/>
      <c r="L322" s="155"/>
      <c r="M322" s="155"/>
      <c r="N322" s="155"/>
      <c r="O322" s="155"/>
      <c r="P322" s="155"/>
      <c r="Q322" s="155"/>
      <c r="R322" s="155"/>
      <c r="S322" s="155"/>
      <c r="T322" s="155"/>
      <c r="U322" s="155"/>
      <c r="V322" s="155"/>
      <c r="W322" s="155"/>
      <c r="X322" s="155"/>
      <c r="Y322" s="155"/>
      <c r="Z322" s="155"/>
      <c r="AA322" s="155"/>
      <c r="AB322" s="155"/>
      <c r="AC322" s="155"/>
      <c r="AD322" s="155"/>
      <c r="AE322" s="155"/>
      <c r="AF322" s="155"/>
      <c r="AG322" s="155"/>
      <c r="AH322" s="155"/>
      <c r="AI322" s="155"/>
      <c r="AJ322" s="155"/>
      <c r="AK322" s="155"/>
      <c r="AL322" s="155"/>
      <c r="AM322" s="155"/>
      <c r="AN322" s="155"/>
      <c r="AO322" s="155"/>
      <c r="AP322" s="155"/>
      <c r="AQ322" s="155"/>
      <c r="AR322" s="155"/>
      <c r="AS322" s="155"/>
      <c r="AT322" s="155"/>
      <c r="AU322" s="155"/>
      <c r="AV322" s="155"/>
      <c r="AW322" s="155"/>
      <c r="AX322" s="155"/>
      <c r="AY322" s="155"/>
      <c r="AZ322" s="155"/>
      <c r="BA322" s="155"/>
      <c r="BB322" s="155"/>
      <c r="BC322" s="155"/>
      <c r="BD322" s="155"/>
      <c r="BE322" s="155"/>
      <c r="BF322" s="155"/>
      <c r="BG322" s="155"/>
      <c r="BH322" s="155"/>
    </row>
    <row r="323" spans="1:60" x14ac:dyDescent="0.2">
      <c r="A323" s="155"/>
      <c r="B323" s="155"/>
      <c r="C323" s="155"/>
      <c r="D323" s="155"/>
      <c r="E323" s="155"/>
      <c r="F323" s="155"/>
      <c r="G323" s="155"/>
      <c r="H323" s="155"/>
      <c r="I323" s="155"/>
      <c r="J323" s="155"/>
      <c r="K323" s="155"/>
      <c r="L323" s="155"/>
      <c r="M323" s="155"/>
      <c r="N323" s="155"/>
      <c r="O323" s="155"/>
      <c r="P323" s="155"/>
      <c r="Q323" s="155"/>
      <c r="R323" s="155"/>
      <c r="S323" s="155"/>
      <c r="T323" s="155"/>
      <c r="U323" s="155"/>
      <c r="V323" s="155"/>
      <c r="W323" s="155"/>
      <c r="X323" s="155"/>
      <c r="Y323" s="155"/>
      <c r="Z323" s="155"/>
      <c r="AA323" s="155"/>
      <c r="AB323" s="155"/>
      <c r="AC323" s="155"/>
      <c r="AD323" s="155"/>
      <c r="AE323" s="155"/>
      <c r="AF323" s="155"/>
      <c r="AG323" s="155"/>
      <c r="AH323" s="155"/>
      <c r="AI323" s="155"/>
      <c r="AJ323" s="155"/>
      <c r="AK323" s="155"/>
      <c r="AL323" s="155"/>
      <c r="AM323" s="155"/>
      <c r="AN323" s="155"/>
      <c r="AO323" s="155"/>
      <c r="AP323" s="155"/>
      <c r="AQ323" s="155"/>
      <c r="AR323" s="155"/>
      <c r="AS323" s="155"/>
      <c r="AT323" s="155"/>
      <c r="AU323" s="155"/>
      <c r="AV323" s="155"/>
      <c r="AW323" s="155"/>
      <c r="AX323" s="155"/>
      <c r="AY323" s="155"/>
      <c r="AZ323" s="155"/>
      <c r="BA323" s="155"/>
      <c r="BB323" s="155"/>
      <c r="BC323" s="155"/>
      <c r="BD323" s="155"/>
      <c r="BE323" s="155"/>
      <c r="BF323" s="155"/>
      <c r="BG323" s="155"/>
      <c r="BH323" s="155"/>
    </row>
    <row r="324" spans="1:60" x14ac:dyDescent="0.2">
      <c r="A324" s="155"/>
      <c r="B324" s="155"/>
      <c r="C324" s="155"/>
      <c r="D324" s="155"/>
      <c r="E324" s="155"/>
      <c r="F324" s="155"/>
      <c r="G324" s="155"/>
      <c r="H324" s="155"/>
      <c r="I324" s="155"/>
      <c r="J324" s="155"/>
      <c r="K324" s="155"/>
      <c r="L324" s="155"/>
      <c r="M324" s="155"/>
      <c r="N324" s="155"/>
      <c r="O324" s="155"/>
      <c r="P324" s="155"/>
      <c r="Q324" s="155"/>
      <c r="R324" s="155"/>
      <c r="S324" s="155"/>
      <c r="T324" s="155"/>
      <c r="U324" s="155"/>
      <c r="V324" s="155"/>
      <c r="W324" s="155"/>
      <c r="X324" s="155"/>
      <c r="Y324" s="155"/>
      <c r="Z324" s="155"/>
      <c r="AA324" s="155"/>
      <c r="AB324" s="155"/>
      <c r="AC324" s="155"/>
      <c r="AD324" s="155"/>
      <c r="AE324" s="155"/>
      <c r="AF324" s="155"/>
      <c r="AG324" s="155"/>
      <c r="AH324" s="155"/>
      <c r="AI324" s="155"/>
      <c r="AJ324" s="155"/>
      <c r="AK324" s="155"/>
      <c r="AL324" s="155"/>
      <c r="AM324" s="155"/>
      <c r="AN324" s="155"/>
      <c r="AO324" s="155"/>
      <c r="AP324" s="155"/>
      <c r="AQ324" s="155"/>
      <c r="AR324" s="155"/>
      <c r="AS324" s="155"/>
      <c r="AT324" s="155"/>
      <c r="AU324" s="155"/>
      <c r="AV324" s="155"/>
      <c r="AW324" s="155"/>
      <c r="AX324" s="155"/>
      <c r="AY324" s="155"/>
      <c r="AZ324" s="155"/>
      <c r="BA324" s="155"/>
      <c r="BB324" s="155"/>
      <c r="BC324" s="155"/>
      <c r="BD324" s="155"/>
      <c r="BE324" s="155"/>
      <c r="BF324" s="155"/>
      <c r="BG324" s="155"/>
      <c r="BH324" s="155"/>
    </row>
    <row r="325" spans="1:60" x14ac:dyDescent="0.2">
      <c r="A325" s="155"/>
      <c r="B325" s="155"/>
      <c r="C325" s="155"/>
      <c r="D325" s="155"/>
      <c r="E325" s="155"/>
      <c r="F325" s="155"/>
      <c r="G325" s="155"/>
      <c r="H325" s="155"/>
      <c r="I325" s="155"/>
      <c r="J325" s="155"/>
      <c r="K325" s="155"/>
      <c r="L325" s="155"/>
      <c r="M325" s="155"/>
      <c r="N325" s="155"/>
      <c r="O325" s="155"/>
      <c r="P325" s="155"/>
      <c r="Q325" s="155"/>
      <c r="R325" s="155"/>
      <c r="S325" s="155"/>
      <c r="T325" s="155"/>
      <c r="U325" s="155"/>
      <c r="V325" s="155"/>
      <c r="W325" s="155"/>
      <c r="X325" s="155"/>
      <c r="Y325" s="155"/>
      <c r="Z325" s="155"/>
      <c r="AA325" s="155"/>
      <c r="AB325" s="155"/>
      <c r="AC325" s="155"/>
      <c r="AD325" s="155"/>
      <c r="AE325" s="155"/>
      <c r="AF325" s="155"/>
      <c r="AG325" s="155"/>
      <c r="AH325" s="155"/>
      <c r="AI325" s="155"/>
      <c r="AJ325" s="155"/>
      <c r="AK325" s="155"/>
      <c r="AL325" s="155"/>
      <c r="AM325" s="155"/>
      <c r="AN325" s="155"/>
      <c r="AO325" s="155"/>
      <c r="AP325" s="155"/>
      <c r="AQ325" s="155"/>
      <c r="AR325" s="155"/>
      <c r="AS325" s="155"/>
      <c r="AT325" s="155"/>
      <c r="AU325" s="155"/>
      <c r="AV325" s="155"/>
      <c r="AW325" s="155"/>
      <c r="AX325" s="155"/>
      <c r="AY325" s="155"/>
      <c r="AZ325" s="155"/>
      <c r="BA325" s="155"/>
      <c r="BB325" s="155"/>
      <c r="BC325" s="155"/>
      <c r="BD325" s="155"/>
      <c r="BE325" s="155"/>
      <c r="BF325" s="155"/>
      <c r="BG325" s="155"/>
      <c r="BH325" s="155"/>
    </row>
    <row r="326" spans="1:60" x14ac:dyDescent="0.2">
      <c r="A326" s="155"/>
      <c r="B326" s="155"/>
      <c r="C326" s="155"/>
      <c r="D326" s="155"/>
      <c r="E326" s="155"/>
      <c r="F326" s="155"/>
      <c r="G326" s="155"/>
      <c r="H326" s="155"/>
      <c r="I326" s="155"/>
      <c r="J326" s="155"/>
      <c r="K326" s="155"/>
      <c r="L326" s="155"/>
      <c r="M326" s="155"/>
      <c r="N326" s="155"/>
      <c r="O326" s="155"/>
      <c r="P326" s="155"/>
      <c r="Q326" s="155"/>
      <c r="R326" s="155"/>
      <c r="S326" s="155"/>
      <c r="T326" s="155"/>
      <c r="U326" s="155"/>
      <c r="V326" s="155"/>
      <c r="W326" s="155"/>
      <c r="X326" s="155"/>
      <c r="Y326" s="155"/>
      <c r="Z326" s="155"/>
      <c r="AA326" s="155"/>
      <c r="AB326" s="155"/>
      <c r="AC326" s="155"/>
      <c r="AD326" s="155"/>
      <c r="AE326" s="155"/>
      <c r="AF326" s="155"/>
      <c r="AG326" s="155"/>
      <c r="AH326" s="155"/>
      <c r="AI326" s="155"/>
      <c r="AJ326" s="155"/>
      <c r="AK326" s="155"/>
      <c r="AL326" s="155"/>
      <c r="AM326" s="155"/>
      <c r="AN326" s="155"/>
      <c r="AO326" s="155"/>
      <c r="AP326" s="155"/>
      <c r="AQ326" s="155"/>
      <c r="AR326" s="155"/>
      <c r="AS326" s="155"/>
      <c r="AT326" s="155"/>
      <c r="AU326" s="155"/>
      <c r="AV326" s="155"/>
      <c r="AW326" s="155"/>
      <c r="AX326" s="155"/>
      <c r="AY326" s="155"/>
      <c r="AZ326" s="155"/>
      <c r="BA326" s="155"/>
      <c r="BB326" s="155"/>
      <c r="BC326" s="155"/>
      <c r="BD326" s="155"/>
      <c r="BE326" s="155"/>
      <c r="BF326" s="155"/>
      <c r="BG326" s="155"/>
      <c r="BH326" s="155"/>
    </row>
    <row r="327" spans="1:60" x14ac:dyDescent="0.2">
      <c r="A327" s="155"/>
      <c r="B327" s="155"/>
      <c r="C327" s="155"/>
      <c r="D327" s="155"/>
      <c r="E327" s="155"/>
      <c r="F327" s="155"/>
      <c r="G327" s="155"/>
      <c r="H327" s="155"/>
      <c r="I327" s="155"/>
      <c r="J327" s="155"/>
      <c r="K327" s="155"/>
      <c r="L327" s="155"/>
      <c r="M327" s="155"/>
      <c r="N327" s="155"/>
      <c r="O327" s="155"/>
      <c r="P327" s="155"/>
      <c r="Q327" s="155"/>
      <c r="R327" s="155"/>
      <c r="S327" s="155"/>
      <c r="T327" s="155"/>
      <c r="U327" s="155"/>
      <c r="V327" s="155"/>
      <c r="W327" s="155"/>
      <c r="X327" s="155"/>
      <c r="Y327" s="155"/>
      <c r="Z327" s="155"/>
      <c r="AA327" s="155"/>
      <c r="AB327" s="155"/>
      <c r="AC327" s="155"/>
      <c r="AD327" s="155"/>
      <c r="AE327" s="155"/>
      <c r="AF327" s="155"/>
      <c r="AG327" s="155"/>
      <c r="AH327" s="155"/>
      <c r="AI327" s="155"/>
      <c r="AJ327" s="155"/>
      <c r="AK327" s="155"/>
      <c r="AL327" s="155"/>
      <c r="AM327" s="155"/>
      <c r="AN327" s="155"/>
      <c r="AO327" s="155"/>
      <c r="AP327" s="155"/>
      <c r="AQ327" s="155"/>
      <c r="AR327" s="155"/>
      <c r="AS327" s="155"/>
      <c r="AT327" s="155"/>
      <c r="AU327" s="155"/>
      <c r="AV327" s="155"/>
      <c r="AW327" s="155"/>
      <c r="AX327" s="155"/>
      <c r="AY327" s="155"/>
      <c r="AZ327" s="155"/>
      <c r="BA327" s="155"/>
      <c r="BB327" s="155"/>
      <c r="BC327" s="155"/>
      <c r="BD327" s="155"/>
      <c r="BE327" s="155"/>
      <c r="BF327" s="155"/>
      <c r="BG327" s="155"/>
      <c r="BH327" s="155"/>
    </row>
    <row r="328" spans="1:60" x14ac:dyDescent="0.2">
      <c r="A328" s="155"/>
      <c r="B328" s="155"/>
      <c r="C328" s="155"/>
      <c r="D328" s="155"/>
      <c r="E328" s="155"/>
      <c r="F328" s="155"/>
      <c r="G328" s="155"/>
      <c r="H328" s="155"/>
      <c r="I328" s="155"/>
      <c r="J328" s="155"/>
      <c r="K328" s="155"/>
      <c r="L328" s="155"/>
      <c r="M328" s="155"/>
      <c r="N328" s="155"/>
      <c r="O328" s="155"/>
      <c r="P328" s="155"/>
      <c r="Q328" s="155"/>
      <c r="R328" s="155"/>
      <c r="S328" s="155"/>
      <c r="T328" s="155"/>
      <c r="U328" s="155"/>
      <c r="V328" s="155"/>
      <c r="W328" s="155"/>
      <c r="X328" s="155"/>
      <c r="Y328" s="155"/>
      <c r="Z328" s="155"/>
      <c r="AA328" s="155"/>
      <c r="AB328" s="155"/>
      <c r="AC328" s="155"/>
      <c r="AD328" s="155"/>
      <c r="AE328" s="155"/>
      <c r="AF328" s="155"/>
      <c r="AG328" s="155"/>
      <c r="AH328" s="155"/>
      <c r="AI328" s="155"/>
      <c r="AJ328" s="155"/>
      <c r="AK328" s="155"/>
      <c r="AL328" s="155"/>
      <c r="AM328" s="155"/>
      <c r="AN328" s="155"/>
      <c r="AO328" s="155"/>
      <c r="AP328" s="155"/>
      <c r="AQ328" s="155"/>
      <c r="AR328" s="155"/>
      <c r="AS328" s="155"/>
      <c r="AT328" s="155"/>
      <c r="AU328" s="155"/>
      <c r="AV328" s="155"/>
      <c r="AW328" s="155"/>
      <c r="AX328" s="155"/>
      <c r="AY328" s="155"/>
      <c r="AZ328" s="155"/>
      <c r="BA328" s="155"/>
      <c r="BB328" s="155"/>
      <c r="BC328" s="155"/>
      <c r="BD328" s="155"/>
      <c r="BE328" s="155"/>
      <c r="BF328" s="155"/>
      <c r="BG328" s="155"/>
      <c r="BH328" s="155"/>
    </row>
    <row r="329" spans="1:60" x14ac:dyDescent="0.2">
      <c r="A329" s="155"/>
      <c r="B329" s="155"/>
      <c r="C329" s="155"/>
      <c r="D329" s="155"/>
      <c r="E329" s="155"/>
      <c r="F329" s="155"/>
      <c r="G329" s="155"/>
      <c r="H329" s="155"/>
      <c r="I329" s="155"/>
      <c r="J329" s="155"/>
      <c r="K329" s="155"/>
      <c r="L329" s="155"/>
      <c r="M329" s="155"/>
      <c r="N329" s="155"/>
      <c r="O329" s="155"/>
      <c r="P329" s="155"/>
      <c r="Q329" s="155"/>
      <c r="R329" s="155"/>
      <c r="S329" s="155"/>
      <c r="T329" s="155"/>
      <c r="U329" s="155"/>
      <c r="V329" s="155"/>
      <c r="W329" s="155"/>
      <c r="X329" s="155"/>
      <c r="Y329" s="155"/>
      <c r="Z329" s="155"/>
      <c r="AA329" s="155"/>
      <c r="AB329" s="155"/>
      <c r="AC329" s="155"/>
      <c r="AD329" s="155"/>
      <c r="AE329" s="155"/>
      <c r="AF329" s="155"/>
      <c r="AG329" s="155"/>
      <c r="AH329" s="155"/>
      <c r="AI329" s="155"/>
      <c r="AJ329" s="155"/>
      <c r="AK329" s="155"/>
      <c r="AL329" s="155"/>
      <c r="AM329" s="155"/>
      <c r="AN329" s="155"/>
      <c r="AO329" s="155"/>
      <c r="AP329" s="155"/>
      <c r="AQ329" s="155"/>
      <c r="AR329" s="155"/>
      <c r="AS329" s="155"/>
      <c r="AT329" s="155"/>
      <c r="AU329" s="155"/>
      <c r="AV329" s="155"/>
      <c r="AW329" s="155"/>
      <c r="AX329" s="155"/>
      <c r="AY329" s="155"/>
      <c r="AZ329" s="155"/>
      <c r="BA329" s="155"/>
      <c r="BB329" s="155"/>
      <c r="BC329" s="155"/>
      <c r="BD329" s="155"/>
      <c r="BE329" s="155"/>
      <c r="BF329" s="155"/>
      <c r="BG329" s="155"/>
      <c r="BH329" s="155"/>
    </row>
    <row r="330" spans="1:60" x14ac:dyDescent="0.2">
      <c r="A330" s="155"/>
      <c r="B330" s="155"/>
      <c r="C330" s="155"/>
      <c r="D330" s="155"/>
      <c r="E330" s="155"/>
      <c r="F330" s="155"/>
      <c r="G330" s="155"/>
      <c r="H330" s="155"/>
      <c r="I330" s="155"/>
      <c r="J330" s="155"/>
      <c r="K330" s="155"/>
      <c r="L330" s="155"/>
      <c r="M330" s="155"/>
      <c r="N330" s="155"/>
      <c r="O330" s="155"/>
      <c r="P330" s="155"/>
      <c r="Q330" s="155"/>
      <c r="R330" s="155"/>
      <c r="S330" s="155"/>
      <c r="T330" s="155"/>
      <c r="U330" s="155"/>
      <c r="V330" s="155"/>
      <c r="W330" s="155"/>
      <c r="X330" s="155"/>
      <c r="Y330" s="155"/>
      <c r="Z330" s="155"/>
      <c r="AA330" s="155"/>
      <c r="AB330" s="155"/>
      <c r="AC330" s="155"/>
      <c r="AD330" s="155"/>
      <c r="AE330" s="155"/>
      <c r="AF330" s="155"/>
      <c r="AG330" s="155"/>
      <c r="AH330" s="155"/>
      <c r="AI330" s="155"/>
      <c r="AJ330" s="155"/>
      <c r="AK330" s="155"/>
      <c r="AL330" s="155"/>
      <c r="AM330" s="155"/>
      <c r="AN330" s="155"/>
      <c r="AO330" s="155"/>
      <c r="AP330" s="155"/>
      <c r="AQ330" s="155"/>
      <c r="AR330" s="155"/>
      <c r="AS330" s="155"/>
      <c r="AT330" s="155"/>
      <c r="AU330" s="155"/>
      <c r="AV330" s="155"/>
      <c r="AW330" s="155"/>
      <c r="AX330" s="155"/>
      <c r="AY330" s="155"/>
      <c r="AZ330" s="155"/>
      <c r="BA330" s="155"/>
      <c r="BB330" s="155"/>
      <c r="BC330" s="155"/>
      <c r="BD330" s="155"/>
      <c r="BE330" s="155"/>
      <c r="BF330" s="155"/>
      <c r="BG330" s="155"/>
      <c r="BH330" s="155"/>
    </row>
    <row r="331" spans="1:60" x14ac:dyDescent="0.2">
      <c r="A331" s="155"/>
      <c r="B331" s="155"/>
      <c r="C331" s="155"/>
      <c r="D331" s="155"/>
      <c r="E331" s="155"/>
      <c r="F331" s="155"/>
      <c r="G331" s="155"/>
      <c r="H331" s="155"/>
      <c r="I331" s="155"/>
      <c r="J331" s="155"/>
      <c r="K331" s="155"/>
      <c r="L331" s="155"/>
      <c r="M331" s="155"/>
      <c r="N331" s="155"/>
      <c r="O331" s="155"/>
      <c r="P331" s="155"/>
      <c r="Q331" s="155"/>
      <c r="R331" s="155"/>
      <c r="S331" s="155"/>
      <c r="T331" s="155"/>
      <c r="U331" s="155"/>
      <c r="V331" s="155"/>
      <c r="W331" s="155"/>
      <c r="X331" s="155"/>
      <c r="Y331" s="155"/>
      <c r="Z331" s="155"/>
      <c r="AA331" s="155"/>
      <c r="AB331" s="155"/>
      <c r="AC331" s="155"/>
      <c r="AD331" s="155"/>
      <c r="AE331" s="155"/>
      <c r="AF331" s="155"/>
      <c r="AG331" s="155"/>
      <c r="AH331" s="155"/>
      <c r="AI331" s="155"/>
      <c r="AJ331" s="155"/>
      <c r="AK331" s="155"/>
      <c r="AL331" s="155"/>
      <c r="AM331" s="155"/>
      <c r="AN331" s="155"/>
      <c r="AO331" s="155"/>
      <c r="AP331" s="155"/>
      <c r="AQ331" s="155"/>
      <c r="AR331" s="155"/>
      <c r="AS331" s="155"/>
      <c r="AT331" s="155"/>
      <c r="AU331" s="155"/>
      <c r="AV331" s="155"/>
      <c r="AW331" s="155"/>
      <c r="AX331" s="155"/>
      <c r="AY331" s="155"/>
      <c r="AZ331" s="155"/>
      <c r="BA331" s="155"/>
      <c r="BB331" s="155"/>
      <c r="BC331" s="155"/>
      <c r="BD331" s="155"/>
      <c r="BE331" s="155"/>
      <c r="BF331" s="155"/>
      <c r="BG331" s="155"/>
      <c r="BH331" s="155"/>
    </row>
    <row r="332" spans="1:60" x14ac:dyDescent="0.2">
      <c r="A332" s="155"/>
      <c r="B332" s="155"/>
      <c r="C332" s="155"/>
      <c r="D332" s="155"/>
      <c r="E332" s="155"/>
      <c r="F332" s="155"/>
      <c r="G332" s="155"/>
      <c r="H332" s="155"/>
      <c r="I332" s="155"/>
      <c r="J332" s="155"/>
      <c r="K332" s="155"/>
      <c r="L332" s="155"/>
      <c r="M332" s="155"/>
      <c r="N332" s="155"/>
      <c r="O332" s="155"/>
      <c r="P332" s="155"/>
      <c r="Q332" s="155"/>
      <c r="R332" s="155"/>
      <c r="S332" s="155"/>
      <c r="T332" s="155"/>
      <c r="U332" s="155"/>
      <c r="V332" s="155"/>
      <c r="W332" s="155"/>
      <c r="X332" s="155"/>
      <c r="Y332" s="155"/>
      <c r="Z332" s="155"/>
      <c r="AA332" s="155"/>
      <c r="AB332" s="155"/>
      <c r="AC332" s="155"/>
      <c r="AD332" s="155"/>
      <c r="AE332" s="155"/>
      <c r="AF332" s="155"/>
      <c r="AG332" s="155"/>
      <c r="AH332" s="155"/>
      <c r="AI332" s="155"/>
      <c r="AJ332" s="155"/>
      <c r="AK332" s="155"/>
      <c r="AL332" s="155"/>
      <c r="AM332" s="155"/>
      <c r="AN332" s="155"/>
      <c r="AO332" s="155"/>
      <c r="AP332" s="155"/>
      <c r="AQ332" s="155"/>
      <c r="AR332" s="155"/>
      <c r="AS332" s="155"/>
      <c r="AT332" s="155"/>
      <c r="AU332" s="155"/>
      <c r="AV332" s="155"/>
      <c r="AW332" s="155"/>
      <c r="AX332" s="155"/>
      <c r="AY332" s="155"/>
      <c r="AZ332" s="155"/>
      <c r="BA332" s="155"/>
      <c r="BB332" s="155"/>
      <c r="BC332" s="155"/>
      <c r="BD332" s="155"/>
      <c r="BE332" s="155"/>
      <c r="BF332" s="155"/>
      <c r="BG332" s="155"/>
      <c r="BH332" s="155"/>
    </row>
    <row r="333" spans="1:60" x14ac:dyDescent="0.2">
      <c r="A333" s="155"/>
      <c r="B333" s="155"/>
      <c r="C333" s="155"/>
      <c r="D333" s="155"/>
      <c r="E333" s="155"/>
      <c r="F333" s="155"/>
      <c r="G333" s="155"/>
      <c r="H333" s="155"/>
      <c r="I333" s="155"/>
      <c r="J333" s="155"/>
      <c r="K333" s="155"/>
      <c r="L333" s="155"/>
      <c r="M333" s="155"/>
      <c r="N333" s="155"/>
      <c r="O333" s="155"/>
      <c r="P333" s="155"/>
      <c r="Q333" s="155"/>
      <c r="R333" s="155"/>
      <c r="S333" s="155"/>
      <c r="T333" s="155"/>
      <c r="U333" s="155"/>
      <c r="V333" s="155"/>
      <c r="W333" s="155"/>
      <c r="X333" s="155"/>
      <c r="Y333" s="155"/>
      <c r="Z333" s="155"/>
      <c r="AA333" s="155"/>
      <c r="AB333" s="155"/>
      <c r="AC333" s="155"/>
      <c r="AD333" s="155"/>
      <c r="AE333" s="155"/>
      <c r="AF333" s="155"/>
      <c r="AG333" s="155"/>
      <c r="AH333" s="155"/>
      <c r="AI333" s="155"/>
      <c r="AJ333" s="155"/>
      <c r="AK333" s="155"/>
      <c r="AL333" s="155"/>
      <c r="AM333" s="155"/>
      <c r="AN333" s="155"/>
      <c r="AO333" s="155"/>
      <c r="AP333" s="155"/>
      <c r="AQ333" s="155"/>
      <c r="AR333" s="155"/>
      <c r="AS333" s="155"/>
      <c r="AT333" s="155"/>
      <c r="AU333" s="155"/>
      <c r="AV333" s="155"/>
      <c r="AW333" s="155"/>
      <c r="AX333" s="155"/>
      <c r="AY333" s="155"/>
      <c r="AZ333" s="155"/>
      <c r="BA333" s="155"/>
      <c r="BB333" s="155"/>
      <c r="BC333" s="155"/>
      <c r="BD333" s="155"/>
      <c r="BE333" s="155"/>
      <c r="BF333" s="155"/>
      <c r="BG333" s="155"/>
      <c r="BH333" s="155"/>
    </row>
    <row r="334" spans="1:60" x14ac:dyDescent="0.2">
      <c r="A334" s="155"/>
      <c r="B334" s="155"/>
      <c r="C334" s="155"/>
      <c r="D334" s="155"/>
      <c r="E334" s="155"/>
      <c r="F334" s="155"/>
      <c r="G334" s="155"/>
      <c r="H334" s="155"/>
      <c r="I334" s="155"/>
      <c r="J334" s="155"/>
      <c r="K334" s="155"/>
      <c r="L334" s="155"/>
      <c r="M334" s="155"/>
      <c r="N334" s="155"/>
      <c r="O334" s="155"/>
      <c r="P334" s="155"/>
      <c r="Q334" s="155"/>
      <c r="R334" s="155"/>
      <c r="S334" s="155"/>
      <c r="T334" s="155"/>
      <c r="U334" s="155"/>
      <c r="V334" s="155"/>
      <c r="W334" s="155"/>
      <c r="X334" s="155"/>
      <c r="Y334" s="155"/>
      <c r="Z334" s="155"/>
      <c r="AA334" s="155"/>
      <c r="AB334" s="155"/>
      <c r="AC334" s="155"/>
      <c r="AD334" s="155"/>
      <c r="AE334" s="155"/>
      <c r="AF334" s="155"/>
      <c r="AG334" s="155"/>
      <c r="AH334" s="155"/>
      <c r="AI334" s="155"/>
      <c r="AJ334" s="155"/>
      <c r="AK334" s="155"/>
      <c r="AL334" s="155"/>
      <c r="AM334" s="155"/>
      <c r="AN334" s="155"/>
      <c r="AO334" s="155"/>
      <c r="AP334" s="155"/>
      <c r="AQ334" s="155"/>
      <c r="AR334" s="155"/>
      <c r="AS334" s="155"/>
      <c r="AT334" s="155"/>
      <c r="AU334" s="155"/>
      <c r="AV334" s="155"/>
      <c r="AW334" s="155"/>
      <c r="AX334" s="155"/>
      <c r="AY334" s="155"/>
      <c r="AZ334" s="155"/>
      <c r="BA334" s="155"/>
      <c r="BB334" s="155"/>
      <c r="BC334" s="155"/>
      <c r="BD334" s="155"/>
      <c r="BE334" s="155"/>
      <c r="BF334" s="155"/>
      <c r="BG334" s="155"/>
      <c r="BH334" s="155"/>
    </row>
    <row r="335" spans="1:60" x14ac:dyDescent="0.2">
      <c r="A335" s="155"/>
      <c r="B335" s="155"/>
      <c r="C335" s="155"/>
      <c r="D335" s="155"/>
      <c r="E335" s="155"/>
      <c r="F335" s="155"/>
      <c r="G335" s="155"/>
      <c r="H335" s="155"/>
      <c r="I335" s="155"/>
      <c r="J335" s="155"/>
      <c r="K335" s="155"/>
      <c r="L335" s="155"/>
      <c r="M335" s="155"/>
      <c r="N335" s="155"/>
      <c r="O335" s="155"/>
      <c r="P335" s="155"/>
      <c r="Q335" s="155"/>
      <c r="R335" s="155"/>
      <c r="S335" s="155"/>
      <c r="T335" s="155"/>
      <c r="U335" s="155"/>
      <c r="V335" s="155"/>
      <c r="W335" s="155"/>
      <c r="X335" s="155"/>
      <c r="Y335" s="155"/>
      <c r="Z335" s="155"/>
      <c r="AA335" s="155"/>
      <c r="AB335" s="155"/>
      <c r="AC335" s="155"/>
      <c r="AD335" s="155"/>
      <c r="AE335" s="155"/>
      <c r="AF335" s="155"/>
      <c r="AG335" s="155"/>
      <c r="AH335" s="155"/>
      <c r="AI335" s="155"/>
      <c r="AJ335" s="155"/>
      <c r="AK335" s="155"/>
      <c r="AL335" s="155"/>
      <c r="AM335" s="155"/>
      <c r="AN335" s="155"/>
      <c r="AO335" s="155"/>
      <c r="AP335" s="155"/>
      <c r="AQ335" s="155"/>
      <c r="AR335" s="155"/>
      <c r="AS335" s="155"/>
      <c r="AT335" s="155"/>
      <c r="AU335" s="155"/>
      <c r="AV335" s="155"/>
      <c r="AW335" s="155"/>
      <c r="AX335" s="155"/>
      <c r="AY335" s="155"/>
      <c r="AZ335" s="155"/>
      <c r="BA335" s="155"/>
      <c r="BB335" s="155"/>
      <c r="BC335" s="155"/>
      <c r="BD335" s="155"/>
      <c r="BE335" s="155"/>
      <c r="BF335" s="155"/>
      <c r="BG335" s="155"/>
      <c r="BH335" s="155"/>
    </row>
    <row r="336" spans="1:60" x14ac:dyDescent="0.2">
      <c r="A336" s="155"/>
      <c r="B336" s="155"/>
      <c r="C336" s="155"/>
      <c r="D336" s="155"/>
      <c r="E336" s="155"/>
      <c r="F336" s="155"/>
      <c r="G336" s="155"/>
      <c r="H336" s="155"/>
      <c r="I336" s="155"/>
      <c r="J336" s="155"/>
      <c r="K336" s="155"/>
      <c r="L336" s="155"/>
      <c r="M336" s="155"/>
      <c r="N336" s="155"/>
      <c r="O336" s="155"/>
      <c r="P336" s="155"/>
      <c r="Q336" s="155"/>
      <c r="R336" s="155"/>
      <c r="S336" s="155"/>
      <c r="T336" s="155"/>
      <c r="U336" s="155"/>
      <c r="V336" s="155"/>
      <c r="W336" s="155"/>
      <c r="X336" s="155"/>
      <c r="Y336" s="155"/>
      <c r="Z336" s="155"/>
      <c r="AA336" s="155"/>
      <c r="AB336" s="155"/>
      <c r="AC336" s="155"/>
      <c r="AD336" s="155"/>
      <c r="AE336" s="155"/>
      <c r="AF336" s="155"/>
      <c r="AG336" s="155"/>
      <c r="AH336" s="155"/>
      <c r="AI336" s="155"/>
      <c r="AJ336" s="155"/>
      <c r="AK336" s="155"/>
      <c r="AL336" s="155"/>
      <c r="AM336" s="155"/>
      <c r="AN336" s="155"/>
      <c r="AO336" s="155"/>
      <c r="AP336" s="155"/>
      <c r="AQ336" s="155"/>
      <c r="AR336" s="155"/>
      <c r="AS336" s="155"/>
      <c r="AT336" s="155"/>
      <c r="AU336" s="155"/>
      <c r="AV336" s="155"/>
      <c r="AW336" s="155"/>
      <c r="AX336" s="155"/>
      <c r="AY336" s="155"/>
      <c r="AZ336" s="155"/>
      <c r="BA336" s="155"/>
      <c r="BB336" s="155"/>
      <c r="BC336" s="155"/>
      <c r="BD336" s="155"/>
      <c r="BE336" s="155"/>
      <c r="BF336" s="155"/>
      <c r="BG336" s="155"/>
      <c r="BH336" s="155"/>
    </row>
    <row r="337" spans="1:60" x14ac:dyDescent="0.2">
      <c r="A337" s="155"/>
      <c r="B337" s="155"/>
      <c r="C337" s="155"/>
      <c r="D337" s="155"/>
      <c r="E337" s="155"/>
      <c r="F337" s="155"/>
      <c r="G337" s="155"/>
      <c r="H337" s="155"/>
      <c r="I337" s="155"/>
      <c r="J337" s="155"/>
      <c r="K337" s="155"/>
      <c r="L337" s="155"/>
      <c r="M337" s="155"/>
      <c r="N337" s="155"/>
      <c r="O337" s="155"/>
      <c r="P337" s="155"/>
      <c r="Q337" s="155"/>
      <c r="R337" s="155"/>
      <c r="S337" s="155"/>
      <c r="T337" s="155"/>
      <c r="U337" s="155"/>
      <c r="V337" s="155"/>
      <c r="W337" s="155"/>
      <c r="X337" s="155"/>
      <c r="Y337" s="155"/>
      <c r="Z337" s="155"/>
      <c r="AA337" s="155"/>
      <c r="AB337" s="155"/>
      <c r="AC337" s="155"/>
      <c r="AD337" s="155"/>
      <c r="AE337" s="155"/>
      <c r="AF337" s="155"/>
      <c r="AG337" s="155"/>
      <c r="AH337" s="155"/>
      <c r="AI337" s="155"/>
      <c r="AJ337" s="155"/>
      <c r="AK337" s="155"/>
      <c r="AL337" s="155"/>
      <c r="AM337" s="155"/>
      <c r="AN337" s="155"/>
      <c r="AO337" s="155"/>
      <c r="AP337" s="155"/>
      <c r="AQ337" s="155"/>
      <c r="AR337" s="155"/>
      <c r="AS337" s="155"/>
      <c r="AT337" s="155"/>
      <c r="AU337" s="155"/>
      <c r="AV337" s="155"/>
      <c r="AW337" s="155"/>
      <c r="AX337" s="155"/>
      <c r="AY337" s="155"/>
      <c r="AZ337" s="155"/>
      <c r="BA337" s="155"/>
      <c r="BB337" s="155"/>
      <c r="BC337" s="155"/>
      <c r="BD337" s="155"/>
      <c r="BE337" s="155"/>
      <c r="BF337" s="155"/>
      <c r="BG337" s="155"/>
      <c r="BH337" s="155"/>
    </row>
    <row r="338" spans="1:60" x14ac:dyDescent="0.2">
      <c r="A338" s="155"/>
      <c r="B338" s="155"/>
      <c r="C338" s="155"/>
      <c r="D338" s="155"/>
      <c r="E338" s="155"/>
      <c r="F338" s="155"/>
      <c r="G338" s="155"/>
      <c r="H338" s="155"/>
      <c r="I338" s="155"/>
      <c r="J338" s="155"/>
      <c r="K338" s="155"/>
      <c r="L338" s="155"/>
      <c r="M338" s="155"/>
      <c r="N338" s="155"/>
      <c r="O338" s="155"/>
      <c r="P338" s="155"/>
      <c r="Q338" s="155"/>
      <c r="R338" s="155"/>
      <c r="S338" s="155"/>
      <c r="T338" s="155"/>
      <c r="U338" s="155"/>
      <c r="V338" s="155"/>
      <c r="W338" s="155"/>
      <c r="X338" s="155"/>
      <c r="Y338" s="155"/>
      <c r="Z338" s="155"/>
      <c r="AA338" s="155"/>
      <c r="AB338" s="155"/>
      <c r="AC338" s="155"/>
      <c r="AD338" s="155"/>
      <c r="AE338" s="155"/>
      <c r="AF338" s="155"/>
      <c r="AG338" s="155"/>
      <c r="AH338" s="155"/>
      <c r="AI338" s="155"/>
      <c r="AJ338" s="155"/>
      <c r="AK338" s="155"/>
      <c r="AL338" s="155"/>
      <c r="AM338" s="155"/>
      <c r="AN338" s="155"/>
      <c r="AO338" s="155"/>
      <c r="AP338" s="155"/>
      <c r="AQ338" s="155"/>
      <c r="AR338" s="155"/>
      <c r="AS338" s="155"/>
      <c r="AT338" s="155"/>
      <c r="AU338" s="155"/>
      <c r="AV338" s="155"/>
      <c r="AW338" s="155"/>
      <c r="AX338" s="155"/>
      <c r="AY338" s="155"/>
      <c r="AZ338" s="155"/>
      <c r="BA338" s="155"/>
      <c r="BB338" s="155"/>
      <c r="BC338" s="155"/>
      <c r="BD338" s="155"/>
      <c r="BE338" s="155"/>
      <c r="BF338" s="155"/>
      <c r="BG338" s="155"/>
      <c r="BH338" s="155"/>
    </row>
    <row r="339" spans="1:60" x14ac:dyDescent="0.2">
      <c r="A339" s="155"/>
      <c r="B339" s="155"/>
      <c r="C339" s="155"/>
      <c r="D339" s="155"/>
      <c r="E339" s="155"/>
      <c r="F339" s="155"/>
      <c r="G339" s="155"/>
      <c r="H339" s="155"/>
      <c r="I339" s="155"/>
      <c r="J339" s="155"/>
      <c r="K339" s="155"/>
      <c r="L339" s="155"/>
      <c r="M339" s="155"/>
      <c r="N339" s="155"/>
      <c r="O339" s="155"/>
      <c r="P339" s="155"/>
      <c r="Q339" s="155"/>
      <c r="R339" s="155"/>
      <c r="S339" s="155"/>
      <c r="T339" s="155"/>
      <c r="U339" s="155"/>
      <c r="V339" s="155"/>
      <c r="W339" s="155"/>
      <c r="X339" s="155"/>
      <c r="Y339" s="155"/>
      <c r="Z339" s="155"/>
      <c r="AA339" s="155"/>
      <c r="AB339" s="155"/>
      <c r="AC339" s="155"/>
      <c r="AD339" s="155"/>
      <c r="AE339" s="155"/>
      <c r="AF339" s="155"/>
      <c r="AG339" s="155"/>
      <c r="AH339" s="155"/>
      <c r="AI339" s="155"/>
      <c r="AJ339" s="155"/>
      <c r="AK339" s="155"/>
      <c r="AL339" s="155"/>
      <c r="AM339" s="155"/>
      <c r="AN339" s="155"/>
      <c r="AO339" s="155"/>
      <c r="AP339" s="155"/>
      <c r="AQ339" s="155"/>
      <c r="AR339" s="155"/>
      <c r="AS339" s="155"/>
      <c r="AT339" s="155"/>
      <c r="AU339" s="155"/>
      <c r="AV339" s="155"/>
      <c r="AW339" s="155"/>
      <c r="AX339" s="155"/>
      <c r="AY339" s="155"/>
      <c r="AZ339" s="155"/>
      <c r="BA339" s="155"/>
      <c r="BB339" s="155"/>
      <c r="BC339" s="155"/>
      <c r="BD339" s="155"/>
      <c r="BE339" s="155"/>
      <c r="BF339" s="155"/>
      <c r="BG339" s="155"/>
      <c r="BH339" s="155"/>
    </row>
    <row r="340" spans="1:60" x14ac:dyDescent="0.2">
      <c r="A340" s="155"/>
      <c r="B340" s="155"/>
      <c r="C340" s="155"/>
      <c r="D340" s="155"/>
      <c r="E340" s="155"/>
      <c r="F340" s="155"/>
      <c r="G340" s="155"/>
      <c r="H340" s="155"/>
      <c r="I340" s="155"/>
      <c r="J340" s="155"/>
      <c r="K340" s="155"/>
      <c r="L340" s="155"/>
      <c r="M340" s="155"/>
      <c r="N340" s="155"/>
      <c r="O340" s="155"/>
      <c r="P340" s="155"/>
      <c r="Q340" s="155"/>
      <c r="R340" s="155"/>
      <c r="S340" s="155"/>
      <c r="T340" s="155"/>
      <c r="U340" s="155"/>
      <c r="V340" s="155"/>
      <c r="W340" s="155"/>
      <c r="X340" s="155"/>
      <c r="Y340" s="155"/>
      <c r="Z340" s="155"/>
      <c r="AA340" s="155"/>
      <c r="AB340" s="155"/>
      <c r="AC340" s="155"/>
      <c r="AD340" s="155"/>
      <c r="AE340" s="155"/>
      <c r="AF340" s="155"/>
      <c r="AG340" s="155"/>
      <c r="AH340" s="155"/>
      <c r="AI340" s="155"/>
      <c r="AJ340" s="155"/>
      <c r="AK340" s="155"/>
      <c r="AL340" s="155"/>
      <c r="AM340" s="155"/>
      <c r="AN340" s="155"/>
      <c r="AO340" s="155"/>
      <c r="AP340" s="155"/>
      <c r="AQ340" s="155"/>
      <c r="AR340" s="155"/>
      <c r="AS340" s="155"/>
      <c r="AT340" s="155"/>
      <c r="AU340" s="155"/>
      <c r="AV340" s="155"/>
      <c r="AW340" s="155"/>
      <c r="AX340" s="155"/>
      <c r="AY340" s="155"/>
      <c r="AZ340" s="155"/>
      <c r="BA340" s="155"/>
      <c r="BB340" s="155"/>
      <c r="BC340" s="155"/>
      <c r="BD340" s="155"/>
      <c r="BE340" s="155"/>
      <c r="BF340" s="155"/>
      <c r="BG340" s="155"/>
      <c r="BH340" s="155"/>
    </row>
    <row r="341" spans="1:60" x14ac:dyDescent="0.2">
      <c r="A341" s="155"/>
      <c r="B341" s="155"/>
      <c r="C341" s="155"/>
      <c r="D341" s="155"/>
      <c r="E341" s="155"/>
      <c r="F341" s="155"/>
      <c r="G341" s="155"/>
      <c r="H341" s="155"/>
      <c r="I341" s="155"/>
      <c r="J341" s="155"/>
      <c r="K341" s="155"/>
      <c r="L341" s="155"/>
      <c r="M341" s="155"/>
      <c r="N341" s="155"/>
      <c r="O341" s="155"/>
      <c r="P341" s="155"/>
      <c r="Q341" s="155"/>
      <c r="R341" s="155"/>
      <c r="S341" s="155"/>
      <c r="T341" s="155"/>
      <c r="U341" s="155"/>
      <c r="V341" s="155"/>
      <c r="W341" s="155"/>
      <c r="X341" s="155"/>
      <c r="Y341" s="155"/>
      <c r="Z341" s="155"/>
      <c r="AA341" s="155"/>
      <c r="AB341" s="155"/>
      <c r="AC341" s="155"/>
      <c r="AD341" s="155"/>
      <c r="AE341" s="155"/>
      <c r="AF341" s="155"/>
      <c r="AG341" s="155"/>
      <c r="AH341" s="155"/>
      <c r="AI341" s="155"/>
      <c r="AJ341" s="155"/>
      <c r="AK341" s="155"/>
      <c r="AL341" s="155"/>
      <c r="AM341" s="155"/>
      <c r="AN341" s="155"/>
      <c r="AO341" s="155"/>
      <c r="AP341" s="155"/>
      <c r="AQ341" s="155"/>
      <c r="AR341" s="155"/>
      <c r="AS341" s="155"/>
      <c r="AT341" s="155"/>
      <c r="AU341" s="155"/>
      <c r="AV341" s="155"/>
      <c r="AW341" s="155"/>
      <c r="AX341" s="155"/>
      <c r="AY341" s="155"/>
      <c r="AZ341" s="155"/>
      <c r="BA341" s="155"/>
      <c r="BB341" s="155"/>
      <c r="BC341" s="155"/>
      <c r="BD341" s="155"/>
      <c r="BE341" s="155"/>
      <c r="BF341" s="155"/>
      <c r="BG341" s="155"/>
      <c r="BH341" s="155"/>
    </row>
    <row r="342" spans="1:60" x14ac:dyDescent="0.2">
      <c r="A342" s="155"/>
      <c r="B342" s="155"/>
      <c r="C342" s="155"/>
      <c r="D342" s="155"/>
      <c r="E342" s="155"/>
      <c r="F342" s="155"/>
      <c r="G342" s="155"/>
      <c r="H342" s="155"/>
      <c r="I342" s="155"/>
      <c r="J342" s="155"/>
      <c r="K342" s="155"/>
      <c r="L342" s="155"/>
      <c r="M342" s="155"/>
      <c r="N342" s="155"/>
      <c r="O342" s="155"/>
      <c r="P342" s="155"/>
      <c r="Q342" s="155"/>
      <c r="R342" s="155"/>
      <c r="S342" s="155"/>
      <c r="T342" s="155"/>
      <c r="U342" s="155"/>
      <c r="V342" s="155"/>
      <c r="W342" s="155"/>
      <c r="X342" s="155"/>
      <c r="Y342" s="155"/>
      <c r="Z342" s="155"/>
      <c r="AA342" s="155"/>
      <c r="AB342" s="155"/>
      <c r="AC342" s="155"/>
      <c r="AD342" s="155"/>
      <c r="AE342" s="155"/>
      <c r="AF342" s="155"/>
      <c r="AG342" s="155"/>
      <c r="AH342" s="155"/>
      <c r="AI342" s="155"/>
      <c r="AJ342" s="155"/>
      <c r="AK342" s="155"/>
      <c r="AL342" s="155"/>
      <c r="AM342" s="155"/>
      <c r="AN342" s="155"/>
      <c r="AO342" s="155"/>
      <c r="AP342" s="155"/>
      <c r="AQ342" s="155"/>
      <c r="AR342" s="155"/>
      <c r="AS342" s="155"/>
      <c r="AT342" s="155"/>
      <c r="AU342" s="155"/>
      <c r="AV342" s="155"/>
      <c r="AW342" s="155"/>
      <c r="AX342" s="155"/>
      <c r="AY342" s="155"/>
      <c r="AZ342" s="155"/>
      <c r="BA342" s="155"/>
      <c r="BB342" s="155"/>
      <c r="BC342" s="155"/>
      <c r="BD342" s="155"/>
      <c r="BE342" s="155"/>
      <c r="BF342" s="155"/>
      <c r="BG342" s="155"/>
      <c r="BH342" s="155"/>
    </row>
    <row r="343" spans="1:60" x14ac:dyDescent="0.2">
      <c r="A343" s="155"/>
      <c r="B343" s="155"/>
      <c r="C343" s="155"/>
      <c r="D343" s="155"/>
      <c r="E343" s="155"/>
      <c r="F343" s="155"/>
      <c r="G343" s="155"/>
      <c r="H343" s="155"/>
      <c r="I343" s="155"/>
      <c r="J343" s="155"/>
      <c r="K343" s="155"/>
      <c r="L343" s="155"/>
      <c r="M343" s="155"/>
      <c r="N343" s="155"/>
      <c r="O343" s="155"/>
      <c r="P343" s="155"/>
      <c r="Q343" s="155"/>
      <c r="R343" s="155"/>
      <c r="S343" s="155"/>
      <c r="T343" s="155"/>
      <c r="U343" s="155"/>
      <c r="V343" s="155"/>
      <c r="W343" s="155"/>
      <c r="X343" s="155"/>
      <c r="Y343" s="155"/>
      <c r="Z343" s="155"/>
      <c r="AA343" s="155"/>
      <c r="AB343" s="155"/>
      <c r="AC343" s="155"/>
      <c r="AD343" s="155"/>
      <c r="AE343" s="155"/>
      <c r="AF343" s="155"/>
      <c r="AG343" s="155"/>
      <c r="AH343" s="155"/>
      <c r="AI343" s="155"/>
      <c r="AJ343" s="155"/>
      <c r="AK343" s="155"/>
      <c r="AL343" s="155"/>
      <c r="AM343" s="155"/>
      <c r="AN343" s="155"/>
      <c r="AO343" s="155"/>
      <c r="AP343" s="155"/>
      <c r="AQ343" s="155"/>
      <c r="AR343" s="155"/>
      <c r="AS343" s="155"/>
      <c r="AT343" s="155"/>
      <c r="AU343" s="155"/>
      <c r="AV343" s="155"/>
      <c r="AW343" s="155"/>
      <c r="AX343" s="155"/>
      <c r="AY343" s="155"/>
      <c r="AZ343" s="155"/>
      <c r="BA343" s="155"/>
      <c r="BB343" s="155"/>
      <c r="BC343" s="155"/>
      <c r="BD343" s="155"/>
      <c r="BE343" s="155"/>
      <c r="BF343" s="155"/>
      <c r="BG343" s="155"/>
      <c r="BH343" s="155"/>
    </row>
    <row r="344" spans="1:60" x14ac:dyDescent="0.2">
      <c r="A344" s="155"/>
      <c r="B344" s="155"/>
      <c r="C344" s="155"/>
      <c r="D344" s="155"/>
      <c r="E344" s="155"/>
      <c r="F344" s="155"/>
      <c r="G344" s="155"/>
      <c r="H344" s="155"/>
      <c r="I344" s="155"/>
      <c r="J344" s="155"/>
      <c r="K344" s="155"/>
      <c r="L344" s="155"/>
      <c r="M344" s="155"/>
      <c r="N344" s="155"/>
      <c r="O344" s="155"/>
      <c r="P344" s="155"/>
      <c r="Q344" s="155"/>
      <c r="R344" s="155"/>
      <c r="S344" s="155"/>
      <c r="T344" s="155"/>
      <c r="U344" s="155"/>
      <c r="V344" s="155"/>
      <c r="W344" s="155"/>
      <c r="X344" s="155"/>
      <c r="Y344" s="155"/>
      <c r="Z344" s="155"/>
      <c r="AA344" s="155"/>
      <c r="AB344" s="155"/>
      <c r="AC344" s="155"/>
      <c r="AD344" s="155"/>
      <c r="AE344" s="155"/>
      <c r="AF344" s="155"/>
      <c r="AG344" s="155"/>
      <c r="AH344" s="155"/>
      <c r="AI344" s="155"/>
      <c r="AJ344" s="155"/>
      <c r="AK344" s="155"/>
      <c r="AL344" s="155"/>
      <c r="AM344" s="155"/>
      <c r="AN344" s="155"/>
      <c r="AO344" s="155"/>
      <c r="AP344" s="155"/>
      <c r="AQ344" s="155"/>
      <c r="AR344" s="155"/>
      <c r="AS344" s="155"/>
      <c r="AT344" s="155"/>
      <c r="AU344" s="155"/>
      <c r="AV344" s="155"/>
      <c r="AW344" s="155"/>
      <c r="AX344" s="155"/>
      <c r="AY344" s="155"/>
      <c r="AZ344" s="155"/>
      <c r="BA344" s="155"/>
      <c r="BB344" s="155"/>
      <c r="BC344" s="155"/>
      <c r="BD344" s="155"/>
      <c r="BE344" s="155"/>
      <c r="BF344" s="155"/>
      <c r="BG344" s="155"/>
      <c r="BH344" s="155"/>
    </row>
    <row r="345" spans="1:60" x14ac:dyDescent="0.2">
      <c r="A345" s="155"/>
      <c r="B345" s="155"/>
      <c r="C345" s="155"/>
      <c r="D345" s="155"/>
      <c r="E345" s="155"/>
      <c r="F345" s="155"/>
      <c r="G345" s="155"/>
      <c r="H345" s="155"/>
      <c r="I345" s="155"/>
      <c r="J345" s="155"/>
      <c r="K345" s="155"/>
      <c r="L345" s="155"/>
      <c r="M345" s="155"/>
      <c r="N345" s="155"/>
      <c r="O345" s="155"/>
      <c r="P345" s="155"/>
      <c r="Q345" s="155"/>
      <c r="R345" s="155"/>
      <c r="S345" s="155"/>
      <c r="T345" s="155"/>
      <c r="U345" s="155"/>
      <c r="V345" s="155"/>
      <c r="W345" s="155"/>
      <c r="X345" s="155"/>
      <c r="Y345" s="155"/>
      <c r="Z345" s="155"/>
      <c r="AA345" s="155"/>
      <c r="AB345" s="155"/>
      <c r="AC345" s="155"/>
      <c r="AD345" s="155"/>
      <c r="AE345" s="155"/>
      <c r="AF345" s="155"/>
      <c r="AG345" s="155"/>
      <c r="AH345" s="155"/>
      <c r="AI345" s="155"/>
      <c r="AJ345" s="155"/>
      <c r="AK345" s="155"/>
      <c r="AL345" s="155"/>
      <c r="AM345" s="155"/>
      <c r="AN345" s="155"/>
      <c r="AO345" s="155"/>
      <c r="AP345" s="155"/>
      <c r="AQ345" s="155"/>
      <c r="AR345" s="155"/>
      <c r="AS345" s="155"/>
      <c r="AT345" s="155"/>
      <c r="AU345" s="155"/>
      <c r="AV345" s="155"/>
      <c r="AW345" s="155"/>
      <c r="AX345" s="155"/>
      <c r="AY345" s="155"/>
      <c r="AZ345" s="155"/>
      <c r="BA345" s="155"/>
      <c r="BB345" s="155"/>
      <c r="BC345" s="155"/>
      <c r="BD345" s="155"/>
      <c r="BE345" s="155"/>
      <c r="BF345" s="155"/>
      <c r="BG345" s="155"/>
      <c r="BH345" s="155"/>
    </row>
    <row r="346" spans="1:60" x14ac:dyDescent="0.2">
      <c r="A346" s="155"/>
      <c r="B346" s="155"/>
      <c r="C346" s="155"/>
      <c r="D346" s="155"/>
      <c r="E346" s="155"/>
      <c r="F346" s="155"/>
      <c r="G346" s="155"/>
      <c r="H346" s="155"/>
      <c r="I346" s="155"/>
      <c r="J346" s="155"/>
      <c r="K346" s="155"/>
      <c r="L346" s="155"/>
      <c r="M346" s="155"/>
      <c r="N346" s="155"/>
      <c r="O346" s="155"/>
      <c r="P346" s="155"/>
      <c r="Q346" s="155"/>
      <c r="R346" s="155"/>
      <c r="S346" s="155"/>
      <c r="T346" s="155"/>
      <c r="U346" s="155"/>
      <c r="V346" s="155"/>
      <c r="W346" s="155"/>
      <c r="X346" s="155"/>
      <c r="Y346" s="155"/>
      <c r="Z346" s="155"/>
      <c r="AA346" s="155"/>
      <c r="AB346" s="155"/>
      <c r="AC346" s="155"/>
      <c r="AD346" s="155"/>
      <c r="AE346" s="155"/>
      <c r="AF346" s="155"/>
      <c r="AG346" s="155"/>
      <c r="AH346" s="155"/>
      <c r="AI346" s="155"/>
      <c r="AJ346" s="155"/>
      <c r="AK346" s="155"/>
      <c r="AL346" s="155"/>
      <c r="AM346" s="155"/>
      <c r="AN346" s="155"/>
      <c r="AO346" s="155"/>
      <c r="AP346" s="155"/>
      <c r="AQ346" s="155"/>
      <c r="AR346" s="155"/>
      <c r="AS346" s="155"/>
      <c r="AT346" s="155"/>
      <c r="AU346" s="155"/>
      <c r="AV346" s="155"/>
      <c r="AW346" s="155"/>
      <c r="AX346" s="155"/>
      <c r="AY346" s="155"/>
      <c r="AZ346" s="155"/>
      <c r="BA346" s="155"/>
      <c r="BB346" s="155"/>
      <c r="BC346" s="155"/>
      <c r="BD346" s="155"/>
      <c r="BE346" s="155"/>
      <c r="BF346" s="155"/>
      <c r="BG346" s="155"/>
      <c r="BH346" s="155"/>
    </row>
    <row r="347" spans="1:60" x14ac:dyDescent="0.2">
      <c r="A347" s="155"/>
      <c r="B347" s="155"/>
      <c r="C347" s="155"/>
      <c r="D347" s="155"/>
      <c r="E347" s="155"/>
      <c r="F347" s="155"/>
      <c r="G347" s="155"/>
      <c r="H347" s="155"/>
      <c r="I347" s="155"/>
      <c r="J347" s="155"/>
      <c r="K347" s="155"/>
      <c r="L347" s="155"/>
      <c r="M347" s="155"/>
      <c r="N347" s="155"/>
      <c r="O347" s="155"/>
      <c r="P347" s="155"/>
      <c r="Q347" s="155"/>
      <c r="R347" s="155"/>
      <c r="S347" s="155"/>
      <c r="T347" s="155"/>
      <c r="U347" s="155"/>
      <c r="V347" s="155"/>
      <c r="W347" s="155"/>
      <c r="X347" s="155"/>
      <c r="Y347" s="155"/>
      <c r="Z347" s="155"/>
      <c r="AA347" s="155"/>
      <c r="AB347" s="155"/>
      <c r="AC347" s="155"/>
      <c r="AD347" s="155"/>
      <c r="AE347" s="155"/>
      <c r="AF347" s="155"/>
      <c r="AG347" s="155"/>
      <c r="AH347" s="155"/>
      <c r="AI347" s="155"/>
      <c r="AJ347" s="155"/>
      <c r="AK347" s="155"/>
      <c r="AL347" s="155"/>
      <c r="AM347" s="155"/>
      <c r="AN347" s="155"/>
      <c r="AO347" s="155"/>
      <c r="AP347" s="155"/>
      <c r="AQ347" s="155"/>
      <c r="AR347" s="155"/>
      <c r="AS347" s="155"/>
      <c r="AT347" s="155"/>
      <c r="AU347" s="155"/>
      <c r="AV347" s="155"/>
      <c r="AW347" s="155"/>
      <c r="AX347" s="155"/>
      <c r="AY347" s="155"/>
      <c r="AZ347" s="155"/>
      <c r="BA347" s="155"/>
      <c r="BB347" s="155"/>
      <c r="BC347" s="155"/>
      <c r="BD347" s="155"/>
      <c r="BE347" s="155"/>
      <c r="BF347" s="155"/>
      <c r="BG347" s="155"/>
      <c r="BH347" s="155"/>
    </row>
    <row r="348" spans="1:60" x14ac:dyDescent="0.2">
      <c r="A348" s="155"/>
      <c r="B348" s="155"/>
      <c r="C348" s="155"/>
      <c r="D348" s="155"/>
      <c r="E348" s="155"/>
      <c r="F348" s="155"/>
      <c r="G348" s="155"/>
      <c r="H348" s="155"/>
      <c r="I348" s="155"/>
      <c r="J348" s="155"/>
      <c r="K348" s="155"/>
      <c r="L348" s="155"/>
      <c r="M348" s="155"/>
      <c r="N348" s="155"/>
      <c r="O348" s="155"/>
      <c r="P348" s="155"/>
      <c r="Q348" s="155"/>
      <c r="R348" s="155"/>
      <c r="S348" s="155"/>
      <c r="T348" s="155"/>
      <c r="U348" s="155"/>
      <c r="V348" s="155"/>
      <c r="W348" s="155"/>
      <c r="X348" s="155"/>
      <c r="Y348" s="155"/>
      <c r="Z348" s="155"/>
      <c r="AA348" s="155"/>
      <c r="AB348" s="155"/>
      <c r="AC348" s="155"/>
      <c r="AD348" s="155"/>
      <c r="AE348" s="155"/>
      <c r="AF348" s="155"/>
      <c r="AG348" s="155"/>
      <c r="AH348" s="155"/>
      <c r="AI348" s="155"/>
      <c r="AJ348" s="155"/>
      <c r="AK348" s="155"/>
      <c r="AL348" s="155"/>
      <c r="AM348" s="155"/>
      <c r="AN348" s="155"/>
      <c r="AO348" s="155"/>
      <c r="AP348" s="155"/>
      <c r="AQ348" s="155"/>
      <c r="AR348" s="155"/>
      <c r="AS348" s="155"/>
      <c r="AT348" s="155"/>
      <c r="AU348" s="155"/>
      <c r="AV348" s="155"/>
      <c r="AW348" s="155"/>
      <c r="AX348" s="155"/>
      <c r="AY348" s="155"/>
      <c r="AZ348" s="155"/>
      <c r="BA348" s="155"/>
      <c r="BB348" s="155"/>
      <c r="BC348" s="155"/>
      <c r="BD348" s="155"/>
      <c r="BE348" s="155"/>
      <c r="BF348" s="155"/>
      <c r="BG348" s="155"/>
      <c r="BH348" s="155"/>
    </row>
    <row r="349" spans="1:60" x14ac:dyDescent="0.2">
      <c r="A349" s="155"/>
      <c r="B349" s="155"/>
      <c r="C349" s="155"/>
      <c r="D349" s="155"/>
      <c r="E349" s="155"/>
      <c r="F349" s="155"/>
      <c r="G349" s="155"/>
      <c r="H349" s="155"/>
      <c r="I349" s="155"/>
      <c r="J349" s="155"/>
      <c r="K349" s="155"/>
      <c r="L349" s="155"/>
      <c r="M349" s="155"/>
      <c r="N349" s="155"/>
      <c r="O349" s="155"/>
      <c r="P349" s="155"/>
      <c r="Q349" s="155"/>
      <c r="R349" s="155"/>
      <c r="S349" s="155"/>
      <c r="T349" s="155"/>
      <c r="U349" s="155"/>
      <c r="V349" s="155"/>
      <c r="W349" s="155"/>
      <c r="X349" s="155"/>
      <c r="Y349" s="155"/>
      <c r="Z349" s="155"/>
      <c r="AA349" s="155"/>
      <c r="AB349" s="155"/>
      <c r="AC349" s="155"/>
      <c r="AD349" s="155"/>
      <c r="AE349" s="155"/>
      <c r="AF349" s="155"/>
      <c r="AG349" s="155"/>
      <c r="AH349" s="155"/>
      <c r="AI349" s="155"/>
      <c r="AJ349" s="155"/>
      <c r="AK349" s="155"/>
      <c r="AL349" s="155"/>
      <c r="AM349" s="155"/>
      <c r="AN349" s="155"/>
      <c r="AO349" s="155"/>
      <c r="AP349" s="155"/>
      <c r="AQ349" s="155"/>
      <c r="AR349" s="155"/>
      <c r="AS349" s="155"/>
      <c r="AT349" s="155"/>
      <c r="AU349" s="155"/>
      <c r="AV349" s="155"/>
      <c r="AW349" s="155"/>
      <c r="AX349" s="155"/>
      <c r="AY349" s="155"/>
      <c r="AZ349" s="155"/>
      <c r="BA349" s="155"/>
      <c r="BB349" s="155"/>
      <c r="BC349" s="155"/>
      <c r="BD349" s="155"/>
      <c r="BE349" s="155"/>
      <c r="BF349" s="155"/>
      <c r="BG349" s="155"/>
      <c r="BH349" s="155"/>
    </row>
    <row r="350" spans="1:60" x14ac:dyDescent="0.2">
      <c r="A350" s="155"/>
      <c r="B350" s="155"/>
      <c r="C350" s="155"/>
      <c r="D350" s="155"/>
      <c r="E350" s="155"/>
      <c r="F350" s="155"/>
      <c r="G350" s="155"/>
      <c r="H350" s="155"/>
      <c r="I350" s="155"/>
      <c r="J350" s="155"/>
      <c r="K350" s="155"/>
      <c r="L350" s="155"/>
      <c r="M350" s="155"/>
      <c r="N350" s="155"/>
      <c r="O350" s="155"/>
      <c r="P350" s="155"/>
      <c r="Q350" s="155"/>
      <c r="R350" s="155"/>
      <c r="S350" s="155"/>
      <c r="T350" s="155"/>
      <c r="U350" s="155"/>
      <c r="V350" s="155"/>
      <c r="W350" s="155"/>
      <c r="X350" s="155"/>
      <c r="Y350" s="155"/>
      <c r="Z350" s="155"/>
      <c r="AA350" s="155"/>
      <c r="AB350" s="155"/>
      <c r="AC350" s="155"/>
      <c r="AD350" s="155"/>
      <c r="AE350" s="155"/>
      <c r="AF350" s="155"/>
      <c r="AG350" s="155"/>
      <c r="AH350" s="155"/>
      <c r="AI350" s="155"/>
      <c r="AJ350" s="155"/>
      <c r="AK350" s="155"/>
      <c r="AL350" s="155"/>
      <c r="AM350" s="155"/>
      <c r="AN350" s="155"/>
      <c r="AO350" s="155"/>
      <c r="AP350" s="155"/>
      <c r="AQ350" s="155"/>
      <c r="AR350" s="155"/>
      <c r="AS350" s="155"/>
      <c r="AT350" s="155"/>
      <c r="AU350" s="155"/>
      <c r="AV350" s="155"/>
      <c r="AW350" s="155"/>
      <c r="AX350" s="155"/>
      <c r="AY350" s="155"/>
      <c r="AZ350" s="155"/>
      <c r="BA350" s="155"/>
      <c r="BB350" s="155"/>
      <c r="BC350" s="155"/>
      <c r="BD350" s="155"/>
      <c r="BE350" s="155"/>
      <c r="BF350" s="155"/>
      <c r="BG350" s="155"/>
      <c r="BH350" s="155"/>
    </row>
    <row r="351" spans="1:60" x14ac:dyDescent="0.2">
      <c r="A351" s="155"/>
      <c r="B351" s="155"/>
      <c r="C351" s="155"/>
      <c r="D351" s="155"/>
      <c r="E351" s="155"/>
      <c r="F351" s="155"/>
      <c r="G351" s="155"/>
      <c r="H351" s="155"/>
      <c r="I351" s="155"/>
      <c r="J351" s="155"/>
      <c r="K351" s="155"/>
      <c r="L351" s="155"/>
      <c r="M351" s="155"/>
      <c r="N351" s="155"/>
      <c r="O351" s="155"/>
      <c r="P351" s="155"/>
      <c r="Q351" s="155"/>
      <c r="R351" s="155"/>
      <c r="S351" s="155"/>
      <c r="T351" s="155"/>
      <c r="U351" s="155"/>
      <c r="V351" s="155"/>
      <c r="W351" s="155"/>
      <c r="X351" s="155"/>
      <c r="Y351" s="155"/>
      <c r="Z351" s="155"/>
      <c r="AA351" s="155"/>
      <c r="AB351" s="155"/>
      <c r="AC351" s="155"/>
      <c r="AD351" s="155"/>
      <c r="AE351" s="155"/>
      <c r="AF351" s="155"/>
      <c r="AG351" s="155"/>
      <c r="AH351" s="155"/>
      <c r="AI351" s="155"/>
      <c r="AJ351" s="155"/>
      <c r="AK351" s="155"/>
      <c r="AL351" s="155"/>
      <c r="AM351" s="155"/>
      <c r="AN351" s="155"/>
      <c r="AO351" s="155"/>
      <c r="AP351" s="155"/>
      <c r="AQ351" s="155"/>
      <c r="AR351" s="155"/>
      <c r="AS351" s="155"/>
      <c r="AT351" s="155"/>
      <c r="AU351" s="155"/>
      <c r="AV351" s="155"/>
      <c r="AW351" s="155"/>
      <c r="AX351" s="155"/>
      <c r="AY351" s="155"/>
      <c r="AZ351" s="155"/>
      <c r="BA351" s="155"/>
      <c r="BB351" s="155"/>
      <c r="BC351" s="155"/>
      <c r="BD351" s="155"/>
      <c r="BE351" s="155"/>
      <c r="BF351" s="155"/>
      <c r="BG351" s="155"/>
      <c r="BH351" s="155"/>
    </row>
    <row r="352" spans="1:60" x14ac:dyDescent="0.2">
      <c r="A352" s="155"/>
      <c r="B352" s="155"/>
      <c r="C352" s="155"/>
      <c r="D352" s="155"/>
      <c r="E352" s="155"/>
      <c r="F352" s="155"/>
      <c r="G352" s="155"/>
      <c r="H352" s="155"/>
      <c r="I352" s="155"/>
      <c r="J352" s="155"/>
      <c r="K352" s="155"/>
      <c r="L352" s="155"/>
      <c r="M352" s="155"/>
      <c r="N352" s="155"/>
      <c r="O352" s="155"/>
      <c r="P352" s="155"/>
      <c r="Q352" s="155"/>
      <c r="R352" s="155"/>
      <c r="S352" s="155"/>
      <c r="T352" s="155"/>
      <c r="U352" s="155"/>
      <c r="V352" s="155"/>
      <c r="W352" s="155"/>
      <c r="X352" s="155"/>
      <c r="Y352" s="155"/>
      <c r="Z352" s="155"/>
      <c r="AA352" s="155"/>
      <c r="AB352" s="155"/>
      <c r="AC352" s="155"/>
      <c r="AD352" s="155"/>
      <c r="AE352" s="155"/>
      <c r="AF352" s="155"/>
      <c r="AG352" s="155"/>
      <c r="AH352" s="155"/>
      <c r="AI352" s="155"/>
      <c r="AJ352" s="155"/>
      <c r="AK352" s="155"/>
      <c r="AL352" s="155"/>
      <c r="AM352" s="155"/>
      <c r="AN352" s="155"/>
      <c r="AO352" s="155"/>
      <c r="AP352" s="155"/>
      <c r="AQ352" s="155"/>
      <c r="AR352" s="155"/>
      <c r="AS352" s="155"/>
      <c r="AT352" s="155"/>
      <c r="AU352" s="155"/>
      <c r="AV352" s="155"/>
      <c r="AW352" s="155"/>
      <c r="AX352" s="155"/>
      <c r="AY352" s="155"/>
      <c r="AZ352" s="155"/>
      <c r="BA352" s="155"/>
      <c r="BB352" s="155"/>
      <c r="BC352" s="155"/>
      <c r="BD352" s="155"/>
      <c r="BE352" s="155"/>
      <c r="BF352" s="155"/>
      <c r="BG352" s="155"/>
      <c r="BH352" s="155"/>
    </row>
    <row r="353" spans="1:60" x14ac:dyDescent="0.2">
      <c r="A353" s="155"/>
      <c r="B353" s="155"/>
      <c r="C353" s="155"/>
      <c r="D353" s="155"/>
      <c r="E353" s="155"/>
      <c r="F353" s="155"/>
      <c r="G353" s="155"/>
      <c r="H353" s="155"/>
      <c r="I353" s="155"/>
      <c r="J353" s="155"/>
      <c r="K353" s="155"/>
      <c r="L353" s="155"/>
      <c r="M353" s="155"/>
      <c r="N353" s="155"/>
      <c r="O353" s="155"/>
      <c r="P353" s="155"/>
      <c r="Q353" s="155"/>
      <c r="R353" s="155"/>
      <c r="S353" s="155"/>
      <c r="T353" s="155"/>
      <c r="U353" s="155"/>
      <c r="V353" s="155"/>
      <c r="W353" s="155"/>
      <c r="X353" s="155"/>
      <c r="Y353" s="155"/>
      <c r="Z353" s="155"/>
      <c r="AA353" s="155"/>
      <c r="AB353" s="155"/>
      <c r="AC353" s="155"/>
      <c r="AD353" s="155"/>
      <c r="AE353" s="155"/>
      <c r="AF353" s="155"/>
      <c r="AG353" s="155"/>
      <c r="AH353" s="155"/>
      <c r="AI353" s="155"/>
      <c r="AJ353" s="155"/>
      <c r="AK353" s="155"/>
      <c r="AL353" s="155"/>
      <c r="AM353" s="155"/>
      <c r="AN353" s="155"/>
      <c r="AO353" s="155"/>
      <c r="AP353" s="155"/>
      <c r="AQ353" s="155"/>
      <c r="AR353" s="155"/>
      <c r="AS353" s="155"/>
      <c r="AT353" s="155"/>
      <c r="AU353" s="155"/>
      <c r="AV353" s="155"/>
      <c r="AW353" s="155"/>
      <c r="AX353" s="155"/>
      <c r="AY353" s="155"/>
      <c r="AZ353" s="155"/>
      <c r="BA353" s="155"/>
      <c r="BB353" s="155"/>
      <c r="BC353" s="155"/>
      <c r="BD353" s="155"/>
      <c r="BE353" s="155"/>
      <c r="BF353" s="155"/>
      <c r="BG353" s="155"/>
      <c r="BH353" s="155"/>
    </row>
    <row r="354" spans="1:60" x14ac:dyDescent="0.2">
      <c r="A354" s="155"/>
      <c r="B354" s="155"/>
      <c r="C354" s="155"/>
      <c r="D354" s="155"/>
      <c r="E354" s="155"/>
      <c r="F354" s="155"/>
      <c r="G354" s="155"/>
      <c r="H354" s="155"/>
      <c r="I354" s="155"/>
      <c r="J354" s="155"/>
      <c r="K354" s="155"/>
      <c r="L354" s="155"/>
      <c r="M354" s="155"/>
      <c r="N354" s="155"/>
      <c r="O354" s="155"/>
      <c r="P354" s="155"/>
      <c r="Q354" s="155"/>
      <c r="R354" s="155"/>
      <c r="S354" s="155"/>
      <c r="T354" s="155"/>
      <c r="U354" s="155"/>
      <c r="V354" s="155"/>
      <c r="W354" s="155"/>
      <c r="X354" s="155"/>
      <c r="Y354" s="155"/>
      <c r="Z354" s="155"/>
      <c r="AA354" s="155"/>
      <c r="AB354" s="155"/>
      <c r="AC354" s="155"/>
      <c r="AD354" s="155"/>
      <c r="AE354" s="155"/>
      <c r="AF354" s="155"/>
      <c r="AG354" s="155"/>
      <c r="AH354" s="155"/>
      <c r="AI354" s="155"/>
      <c r="AJ354" s="155"/>
      <c r="AK354" s="155"/>
      <c r="AL354" s="155"/>
      <c r="AM354" s="155"/>
      <c r="AN354" s="155"/>
      <c r="AO354" s="155"/>
      <c r="AP354" s="155"/>
      <c r="AQ354" s="155"/>
      <c r="AR354" s="155"/>
      <c r="AS354" s="155"/>
      <c r="AT354" s="155"/>
      <c r="AU354" s="155"/>
      <c r="AV354" s="155"/>
      <c r="AW354" s="155"/>
      <c r="AX354" s="155"/>
      <c r="AY354" s="155"/>
      <c r="AZ354" s="155"/>
      <c r="BA354" s="155"/>
      <c r="BB354" s="155"/>
      <c r="BC354" s="155"/>
      <c r="BD354" s="155"/>
      <c r="BE354" s="155"/>
      <c r="BF354" s="155"/>
      <c r="BG354" s="155"/>
      <c r="BH354" s="155"/>
    </row>
    <row r="355" spans="1:60" x14ac:dyDescent="0.2">
      <c r="A355" s="155"/>
      <c r="B355" s="155"/>
      <c r="C355" s="155"/>
      <c r="D355" s="155"/>
      <c r="E355" s="155"/>
      <c r="F355" s="155"/>
      <c r="G355" s="155"/>
      <c r="H355" s="155"/>
      <c r="I355" s="155"/>
      <c r="J355" s="155"/>
      <c r="K355" s="155"/>
      <c r="L355" s="155"/>
      <c r="M355" s="155"/>
      <c r="N355" s="155"/>
      <c r="O355" s="155"/>
      <c r="P355" s="155"/>
      <c r="Q355" s="155"/>
      <c r="R355" s="155"/>
      <c r="S355" s="155"/>
      <c r="T355" s="155"/>
      <c r="U355" s="155"/>
      <c r="V355" s="155"/>
      <c r="W355" s="155"/>
      <c r="X355" s="155"/>
      <c r="Y355" s="155"/>
      <c r="Z355" s="155"/>
      <c r="AA355" s="155"/>
      <c r="AB355" s="155"/>
      <c r="AC355" s="155"/>
      <c r="AD355" s="155"/>
      <c r="AE355" s="155"/>
      <c r="AF355" s="155"/>
      <c r="AG355" s="155"/>
      <c r="AH355" s="155"/>
      <c r="AI355" s="155"/>
      <c r="AJ355" s="155"/>
      <c r="AK355" s="155"/>
      <c r="AL355" s="155"/>
      <c r="AM355" s="155"/>
      <c r="AN355" s="155"/>
      <c r="AO355" s="155"/>
      <c r="AP355" s="155"/>
      <c r="AQ355" s="155"/>
      <c r="AR355" s="155"/>
      <c r="AS355" s="155"/>
      <c r="AT355" s="155"/>
      <c r="AU355" s="155"/>
      <c r="AV355" s="155"/>
      <c r="AW355" s="155"/>
      <c r="AX355" s="155"/>
      <c r="AY355" s="155"/>
      <c r="AZ355" s="155"/>
      <c r="BA355" s="155"/>
      <c r="BB355" s="155"/>
      <c r="BC355" s="155"/>
      <c r="BD355" s="155"/>
      <c r="BE355" s="155"/>
      <c r="BF355" s="155"/>
      <c r="BG355" s="155"/>
      <c r="BH355" s="155"/>
    </row>
    <row r="356" spans="1:60" x14ac:dyDescent="0.2">
      <c r="A356" s="155"/>
      <c r="B356" s="155"/>
      <c r="C356" s="155"/>
      <c r="D356" s="155"/>
      <c r="E356" s="155"/>
      <c r="F356" s="155"/>
      <c r="G356" s="155"/>
      <c r="H356" s="155"/>
      <c r="I356" s="155"/>
      <c r="J356" s="155"/>
      <c r="K356" s="155"/>
      <c r="L356" s="155"/>
      <c r="M356" s="155"/>
      <c r="N356" s="155"/>
      <c r="O356" s="155"/>
      <c r="P356" s="155"/>
      <c r="Q356" s="155"/>
      <c r="R356" s="155"/>
      <c r="S356" s="155"/>
      <c r="T356" s="155"/>
      <c r="U356" s="155"/>
      <c r="V356" s="155"/>
      <c r="W356" s="155"/>
      <c r="X356" s="155"/>
      <c r="Y356" s="155"/>
      <c r="Z356" s="155"/>
      <c r="AA356" s="155"/>
      <c r="AB356" s="155"/>
      <c r="AC356" s="155"/>
      <c r="AD356" s="155"/>
      <c r="AE356" s="155"/>
      <c r="AF356" s="155"/>
      <c r="AG356" s="155"/>
      <c r="AH356" s="155"/>
      <c r="AI356" s="155"/>
      <c r="AJ356" s="155"/>
      <c r="AK356" s="155"/>
      <c r="AL356" s="155"/>
      <c r="AM356" s="155"/>
      <c r="AN356" s="155"/>
      <c r="AO356" s="155"/>
      <c r="AP356" s="155"/>
      <c r="AQ356" s="155"/>
      <c r="AR356" s="155"/>
      <c r="AS356" s="155"/>
      <c r="AT356" s="155"/>
      <c r="AU356" s="155"/>
      <c r="AV356" s="155"/>
      <c r="AW356" s="155"/>
      <c r="AX356" s="155"/>
      <c r="AY356" s="155"/>
      <c r="AZ356" s="155"/>
      <c r="BA356" s="155"/>
      <c r="BB356" s="155"/>
      <c r="BC356" s="155"/>
      <c r="BD356" s="155"/>
      <c r="BE356" s="155"/>
      <c r="BF356" s="155"/>
      <c r="BG356" s="155"/>
      <c r="BH356" s="155"/>
    </row>
    <row r="357" spans="1:60" x14ac:dyDescent="0.2">
      <c r="A357" s="155"/>
      <c r="B357" s="155"/>
      <c r="C357" s="155"/>
      <c r="D357" s="155"/>
      <c r="E357" s="155"/>
      <c r="F357" s="155"/>
      <c r="G357" s="155"/>
      <c r="H357" s="155"/>
      <c r="I357" s="155"/>
      <c r="J357" s="155"/>
      <c r="K357" s="155"/>
      <c r="L357" s="155"/>
      <c r="M357" s="155"/>
      <c r="N357" s="155"/>
      <c r="O357" s="155"/>
      <c r="P357" s="155"/>
      <c r="Q357" s="155"/>
      <c r="R357" s="155"/>
      <c r="S357" s="155"/>
      <c r="T357" s="155"/>
      <c r="U357" s="155"/>
      <c r="V357" s="155"/>
      <c r="W357" s="155"/>
      <c r="X357" s="155"/>
      <c r="Y357" s="155"/>
      <c r="Z357" s="155"/>
      <c r="AA357" s="155"/>
      <c r="AB357" s="155"/>
      <c r="AC357" s="155"/>
      <c r="AD357" s="155"/>
      <c r="AE357" s="155"/>
      <c r="AF357" s="155"/>
      <c r="AG357" s="155"/>
      <c r="AH357" s="155"/>
      <c r="AI357" s="155"/>
      <c r="AJ357" s="155"/>
      <c r="AK357" s="155"/>
      <c r="AL357" s="155"/>
      <c r="AM357" s="155"/>
      <c r="AN357" s="155"/>
      <c r="AO357" s="155"/>
      <c r="AP357" s="155"/>
      <c r="AQ357" s="155"/>
      <c r="AR357" s="155"/>
      <c r="AS357" s="155"/>
      <c r="AT357" s="155"/>
      <c r="AU357" s="155"/>
      <c r="AV357" s="155"/>
      <c r="AW357" s="155"/>
      <c r="AX357" s="155"/>
      <c r="AY357" s="155"/>
      <c r="AZ357" s="155"/>
      <c r="BA357" s="155"/>
      <c r="BB357" s="155"/>
      <c r="BC357" s="155"/>
      <c r="BD357" s="155"/>
      <c r="BE357" s="155"/>
      <c r="BF357" s="155"/>
      <c r="BG357" s="155"/>
      <c r="BH357" s="155"/>
    </row>
    <row r="358" spans="1:60" x14ac:dyDescent="0.2">
      <c r="A358" s="155"/>
      <c r="B358" s="155"/>
      <c r="C358" s="155"/>
      <c r="D358" s="155"/>
      <c r="E358" s="155"/>
      <c r="F358" s="155"/>
      <c r="G358" s="155"/>
      <c r="H358" s="155"/>
      <c r="I358" s="155"/>
      <c r="J358" s="155"/>
      <c r="K358" s="155"/>
      <c r="L358" s="155"/>
      <c r="M358" s="155"/>
      <c r="N358" s="155"/>
      <c r="O358" s="155"/>
      <c r="P358" s="155"/>
      <c r="Q358" s="155"/>
      <c r="R358" s="155"/>
      <c r="S358" s="155"/>
      <c r="T358" s="155"/>
      <c r="U358" s="155"/>
      <c r="V358" s="155"/>
      <c r="W358" s="155"/>
      <c r="X358" s="155"/>
      <c r="Y358" s="155"/>
      <c r="Z358" s="155"/>
      <c r="AA358" s="155"/>
      <c r="AB358" s="155"/>
      <c r="AC358" s="155"/>
      <c r="AD358" s="155"/>
      <c r="AE358" s="155"/>
      <c r="AF358" s="155"/>
      <c r="AG358" s="155"/>
      <c r="AH358" s="155"/>
      <c r="AI358" s="155"/>
      <c r="AJ358" s="155"/>
      <c r="AK358" s="155"/>
      <c r="AL358" s="155"/>
      <c r="AM358" s="155"/>
      <c r="AN358" s="155"/>
      <c r="AO358" s="155"/>
      <c r="AP358" s="155"/>
      <c r="AQ358" s="155"/>
      <c r="AR358" s="155"/>
      <c r="AS358" s="155"/>
      <c r="AT358" s="155"/>
      <c r="AU358" s="155"/>
      <c r="AV358" s="155"/>
      <c r="AW358" s="155"/>
      <c r="AX358" s="155"/>
      <c r="AY358" s="155"/>
      <c r="AZ358" s="155"/>
      <c r="BA358" s="155"/>
      <c r="BB358" s="155"/>
      <c r="BC358" s="155"/>
      <c r="BD358" s="155"/>
      <c r="BE358" s="155"/>
      <c r="BF358" s="155"/>
      <c r="BG358" s="155"/>
      <c r="BH358" s="155"/>
    </row>
    <row r="359" spans="1:60" x14ac:dyDescent="0.2">
      <c r="A359" s="155"/>
      <c r="B359" s="155"/>
      <c r="C359" s="155"/>
      <c r="D359" s="155"/>
      <c r="E359" s="155"/>
      <c r="F359" s="155"/>
      <c r="G359" s="155"/>
      <c r="H359" s="155"/>
      <c r="I359" s="155"/>
      <c r="J359" s="155"/>
      <c r="K359" s="155"/>
      <c r="L359" s="155"/>
      <c r="M359" s="155"/>
      <c r="N359" s="155"/>
      <c r="O359" s="155"/>
      <c r="P359" s="155"/>
      <c r="Q359" s="155"/>
      <c r="R359" s="155"/>
      <c r="S359" s="155"/>
      <c r="T359" s="155"/>
      <c r="U359" s="155"/>
      <c r="V359" s="155"/>
      <c r="W359" s="155"/>
      <c r="X359" s="155"/>
      <c r="Y359" s="155"/>
      <c r="Z359" s="155"/>
      <c r="AA359" s="155"/>
      <c r="AB359" s="155"/>
      <c r="AC359" s="155"/>
      <c r="AD359" s="155"/>
      <c r="AE359" s="155"/>
      <c r="AF359" s="155"/>
      <c r="AG359" s="155"/>
      <c r="AH359" s="155"/>
      <c r="AI359" s="155"/>
      <c r="AJ359" s="155"/>
      <c r="AK359" s="155"/>
      <c r="AL359" s="155"/>
      <c r="AM359" s="155"/>
      <c r="AN359" s="155"/>
      <c r="AO359" s="155"/>
      <c r="AP359" s="155"/>
      <c r="AQ359" s="155"/>
      <c r="AR359" s="155"/>
      <c r="AS359" s="155"/>
      <c r="AT359" s="155"/>
      <c r="AU359" s="155"/>
      <c r="AV359" s="155"/>
      <c r="AW359" s="155"/>
      <c r="AX359" s="155"/>
      <c r="AY359" s="155"/>
      <c r="AZ359" s="155"/>
      <c r="BA359" s="155"/>
      <c r="BB359" s="155"/>
      <c r="BC359" s="155"/>
      <c r="BD359" s="155"/>
      <c r="BE359" s="155"/>
      <c r="BF359" s="155"/>
      <c r="BG359" s="155"/>
      <c r="BH359" s="155"/>
    </row>
    <row r="360" spans="1:60" x14ac:dyDescent="0.2">
      <c r="A360" s="155"/>
      <c r="B360" s="155"/>
      <c r="C360" s="155"/>
      <c r="D360" s="155"/>
      <c r="E360" s="155"/>
      <c r="F360" s="155"/>
      <c r="G360" s="155"/>
      <c r="H360" s="155"/>
      <c r="I360" s="155"/>
      <c r="J360" s="155"/>
      <c r="K360" s="155"/>
      <c r="L360" s="155"/>
      <c r="M360" s="155"/>
      <c r="N360" s="155"/>
      <c r="O360" s="155"/>
      <c r="P360" s="155"/>
      <c r="Q360" s="155"/>
      <c r="R360" s="155"/>
      <c r="S360" s="155"/>
      <c r="T360" s="155"/>
      <c r="U360" s="155"/>
      <c r="V360" s="155"/>
      <c r="W360" s="155"/>
      <c r="X360" s="155"/>
      <c r="Y360" s="155"/>
      <c r="Z360" s="155"/>
      <c r="AA360" s="155"/>
      <c r="AB360" s="155"/>
      <c r="AC360" s="155"/>
      <c r="AD360" s="155"/>
      <c r="AE360" s="155"/>
      <c r="AF360" s="155"/>
      <c r="AG360" s="155"/>
      <c r="AH360" s="155"/>
      <c r="AI360" s="155"/>
      <c r="AJ360" s="155"/>
      <c r="AK360" s="155"/>
      <c r="AL360" s="155"/>
      <c r="AM360" s="155"/>
      <c r="AN360" s="155"/>
      <c r="AO360" s="155"/>
      <c r="AP360" s="155"/>
      <c r="AQ360" s="155"/>
      <c r="AR360" s="155"/>
      <c r="AS360" s="155"/>
      <c r="AT360" s="155"/>
      <c r="AU360" s="155"/>
      <c r="AV360" s="155"/>
      <c r="AW360" s="155"/>
      <c r="AX360" s="155"/>
      <c r="AY360" s="155"/>
      <c r="AZ360" s="155"/>
      <c r="BA360" s="155"/>
      <c r="BB360" s="155"/>
      <c r="BC360" s="155"/>
      <c r="BD360" s="155"/>
      <c r="BE360" s="155"/>
      <c r="BF360" s="155"/>
      <c r="BG360" s="155"/>
      <c r="BH360" s="155"/>
    </row>
    <row r="361" spans="1:60" x14ac:dyDescent="0.2">
      <c r="A361" s="155"/>
      <c r="B361" s="155"/>
      <c r="C361" s="155"/>
      <c r="D361" s="155"/>
      <c r="E361" s="155"/>
      <c r="F361" s="155"/>
      <c r="G361" s="155"/>
      <c r="H361" s="155"/>
      <c r="I361" s="155"/>
      <c r="J361" s="155"/>
      <c r="K361" s="155"/>
      <c r="L361" s="155"/>
      <c r="M361" s="155"/>
      <c r="N361" s="155"/>
      <c r="O361" s="155"/>
      <c r="P361" s="155"/>
      <c r="Q361" s="155"/>
      <c r="R361" s="155"/>
      <c r="S361" s="155"/>
      <c r="T361" s="155"/>
      <c r="U361" s="155"/>
      <c r="V361" s="155"/>
      <c r="W361" s="155"/>
      <c r="X361" s="155"/>
      <c r="Y361" s="155"/>
      <c r="Z361" s="155"/>
      <c r="AA361" s="155"/>
      <c r="AB361" s="155"/>
      <c r="AC361" s="155"/>
      <c r="AD361" s="155"/>
      <c r="AE361" s="155"/>
      <c r="AF361" s="155"/>
      <c r="AG361" s="155"/>
      <c r="AH361" s="155"/>
      <c r="AI361" s="155"/>
      <c r="AJ361" s="155"/>
      <c r="AK361" s="155"/>
      <c r="AL361" s="155"/>
      <c r="AM361" s="155"/>
      <c r="AN361" s="155"/>
      <c r="AO361" s="155"/>
      <c r="AP361" s="155"/>
      <c r="AQ361" s="155"/>
      <c r="AR361" s="155"/>
      <c r="AS361" s="155"/>
      <c r="AT361" s="155"/>
      <c r="AU361" s="155"/>
      <c r="AV361" s="155"/>
      <c r="AW361" s="155"/>
      <c r="AX361" s="155"/>
      <c r="AY361" s="155"/>
      <c r="AZ361" s="155"/>
      <c r="BA361" s="155"/>
      <c r="BB361" s="155"/>
      <c r="BC361" s="155"/>
      <c r="BD361" s="155"/>
      <c r="BE361" s="155"/>
      <c r="BF361" s="155"/>
      <c r="BG361" s="155"/>
      <c r="BH361" s="155"/>
    </row>
    <row r="362" spans="1:60" x14ac:dyDescent="0.2">
      <c r="A362" s="155"/>
      <c r="B362" s="155"/>
      <c r="C362" s="155"/>
      <c r="D362" s="155"/>
      <c r="E362" s="155"/>
      <c r="F362" s="155"/>
      <c r="G362" s="155"/>
      <c r="H362" s="155"/>
      <c r="I362" s="155"/>
      <c r="J362" s="155"/>
      <c r="K362" s="155"/>
      <c r="L362" s="155"/>
      <c r="M362" s="155"/>
      <c r="N362" s="155"/>
      <c r="O362" s="155"/>
      <c r="P362" s="155"/>
      <c r="Q362" s="155"/>
      <c r="R362" s="155"/>
      <c r="S362" s="155"/>
      <c r="T362" s="155"/>
      <c r="U362" s="155"/>
      <c r="V362" s="155"/>
      <c r="W362" s="155"/>
      <c r="X362" s="155"/>
      <c r="Y362" s="155"/>
      <c r="Z362" s="155"/>
      <c r="AA362" s="155"/>
      <c r="AB362" s="155"/>
      <c r="AC362" s="155"/>
      <c r="AD362" s="155"/>
      <c r="AE362" s="155"/>
      <c r="AF362" s="155"/>
      <c r="AG362" s="155"/>
      <c r="AH362" s="155"/>
      <c r="AI362" s="155"/>
      <c r="AJ362" s="155"/>
      <c r="AK362" s="155"/>
      <c r="AL362" s="155"/>
      <c r="AM362" s="155"/>
      <c r="AN362" s="155"/>
      <c r="AO362" s="155"/>
      <c r="AP362" s="155"/>
      <c r="AQ362" s="155"/>
      <c r="AR362" s="155"/>
      <c r="AS362" s="155"/>
      <c r="AT362" s="155"/>
      <c r="AU362" s="155"/>
      <c r="AV362" s="155"/>
      <c r="AW362" s="155"/>
      <c r="AX362" s="155"/>
      <c r="AY362" s="155"/>
      <c r="AZ362" s="155"/>
      <c r="BA362" s="155"/>
      <c r="BB362" s="155"/>
      <c r="BC362" s="155"/>
      <c r="BD362" s="155"/>
      <c r="BE362" s="155"/>
      <c r="BF362" s="155"/>
      <c r="BG362" s="155"/>
      <c r="BH362" s="155"/>
    </row>
    <row r="363" spans="1:60" x14ac:dyDescent="0.2">
      <c r="A363" s="155"/>
      <c r="B363" s="155"/>
      <c r="C363" s="155"/>
      <c r="D363" s="155"/>
      <c r="E363" s="155"/>
      <c r="F363" s="155"/>
      <c r="G363" s="155"/>
      <c r="H363" s="155"/>
      <c r="I363" s="155"/>
      <c r="J363" s="155"/>
      <c r="K363" s="155"/>
      <c r="L363" s="155"/>
      <c r="M363" s="155"/>
      <c r="N363" s="155"/>
      <c r="O363" s="155"/>
      <c r="P363" s="155"/>
      <c r="Q363" s="155"/>
      <c r="R363" s="155"/>
      <c r="S363" s="155"/>
      <c r="T363" s="155"/>
      <c r="U363" s="155"/>
      <c r="V363" s="155"/>
      <c r="W363" s="155"/>
      <c r="X363" s="155"/>
      <c r="Y363" s="155"/>
      <c r="Z363" s="155"/>
      <c r="AA363" s="155"/>
      <c r="AB363" s="155"/>
      <c r="AC363" s="155"/>
      <c r="AD363" s="155"/>
      <c r="AE363" s="155"/>
      <c r="AF363" s="155"/>
      <c r="AG363" s="155"/>
      <c r="AH363" s="155"/>
      <c r="AI363" s="155"/>
      <c r="AJ363" s="155"/>
      <c r="AK363" s="155"/>
      <c r="AL363" s="155"/>
      <c r="AM363" s="155"/>
      <c r="AN363" s="155"/>
      <c r="AO363" s="155"/>
      <c r="AP363" s="155"/>
      <c r="AQ363" s="155"/>
      <c r="AR363" s="155"/>
      <c r="AS363" s="155"/>
      <c r="AT363" s="155"/>
      <c r="AU363" s="155"/>
      <c r="AV363" s="155"/>
      <c r="AW363" s="155"/>
      <c r="AX363" s="155"/>
      <c r="AY363" s="155"/>
      <c r="AZ363" s="155"/>
      <c r="BA363" s="155"/>
      <c r="BB363" s="155"/>
      <c r="BC363" s="155"/>
      <c r="BD363" s="155"/>
      <c r="BE363" s="155"/>
      <c r="BF363" s="155"/>
      <c r="BG363" s="155"/>
      <c r="BH363" s="155"/>
    </row>
    <row r="364" spans="1:60" x14ac:dyDescent="0.2">
      <c r="A364" s="155"/>
      <c r="B364" s="155"/>
      <c r="C364" s="155"/>
      <c r="D364" s="155"/>
      <c r="E364" s="155"/>
      <c r="F364" s="155"/>
      <c r="G364" s="155"/>
      <c r="H364" s="155"/>
      <c r="I364" s="155"/>
      <c r="J364" s="155"/>
      <c r="K364" s="155"/>
      <c r="L364" s="155"/>
      <c r="M364" s="155"/>
      <c r="N364" s="155"/>
      <c r="O364" s="155"/>
      <c r="P364" s="155"/>
      <c r="Q364" s="155"/>
      <c r="R364" s="155"/>
      <c r="S364" s="155"/>
      <c r="T364" s="155"/>
      <c r="U364" s="155"/>
      <c r="V364" s="155"/>
      <c r="W364" s="155"/>
      <c r="X364" s="155"/>
      <c r="Y364" s="155"/>
      <c r="Z364" s="155"/>
      <c r="AA364" s="155"/>
      <c r="AB364" s="155"/>
      <c r="AC364" s="155"/>
      <c r="AD364" s="155"/>
      <c r="AE364" s="155"/>
      <c r="AF364" s="155"/>
      <c r="AG364" s="155"/>
      <c r="AH364" s="155"/>
      <c r="AI364" s="155"/>
      <c r="AJ364" s="155"/>
      <c r="AK364" s="155"/>
      <c r="AL364" s="155"/>
      <c r="AM364" s="155"/>
      <c r="AN364" s="155"/>
      <c r="AO364" s="155"/>
      <c r="AP364" s="155"/>
      <c r="AQ364" s="155"/>
      <c r="AR364" s="155"/>
      <c r="AS364" s="155"/>
      <c r="AT364" s="155"/>
      <c r="AU364" s="155"/>
      <c r="AV364" s="155"/>
      <c r="AW364" s="155"/>
      <c r="AX364" s="155"/>
      <c r="AY364" s="155"/>
      <c r="AZ364" s="155"/>
      <c r="BA364" s="155"/>
      <c r="BB364" s="155"/>
      <c r="BC364" s="155"/>
      <c r="BD364" s="155"/>
      <c r="BE364" s="155"/>
      <c r="BF364" s="155"/>
      <c r="BG364" s="155"/>
      <c r="BH364" s="155"/>
    </row>
    <row r="365" spans="1:60" x14ac:dyDescent="0.2">
      <c r="A365" s="155"/>
      <c r="B365" s="155"/>
      <c r="C365" s="155"/>
      <c r="D365" s="155"/>
      <c r="E365" s="155"/>
      <c r="F365" s="155"/>
      <c r="G365" s="155"/>
      <c r="H365" s="155"/>
      <c r="I365" s="155"/>
      <c r="J365" s="155"/>
      <c r="K365" s="155"/>
      <c r="L365" s="155"/>
      <c r="M365" s="155"/>
      <c r="N365" s="155"/>
      <c r="O365" s="155"/>
      <c r="P365" s="155"/>
      <c r="Q365" s="155"/>
      <c r="R365" s="155"/>
      <c r="S365" s="155"/>
      <c r="T365" s="155"/>
      <c r="U365" s="155"/>
      <c r="V365" s="155"/>
      <c r="W365" s="155"/>
      <c r="X365" s="155"/>
      <c r="Y365" s="155"/>
      <c r="Z365" s="155"/>
      <c r="AA365" s="155"/>
      <c r="AB365" s="155"/>
      <c r="AC365" s="155"/>
      <c r="AD365" s="155"/>
      <c r="AE365" s="155"/>
      <c r="AF365" s="155"/>
      <c r="AG365" s="155"/>
      <c r="AH365" s="155"/>
      <c r="AI365" s="155"/>
      <c r="AJ365" s="155"/>
      <c r="AK365" s="155"/>
      <c r="AL365" s="155"/>
      <c r="AM365" s="155"/>
      <c r="AN365" s="155"/>
      <c r="AO365" s="155"/>
      <c r="AP365" s="155"/>
      <c r="AQ365" s="155"/>
      <c r="AR365" s="155"/>
      <c r="AS365" s="155"/>
      <c r="AT365" s="155"/>
      <c r="AU365" s="155"/>
      <c r="AV365" s="155"/>
      <c r="AW365" s="155"/>
      <c r="AX365" s="155"/>
      <c r="AY365" s="155"/>
      <c r="AZ365" s="155"/>
      <c r="BA365" s="155"/>
      <c r="BB365" s="155"/>
      <c r="BC365" s="155"/>
      <c r="BD365" s="155"/>
      <c r="BE365" s="155"/>
      <c r="BF365" s="155"/>
      <c r="BG365" s="155"/>
      <c r="BH365" s="155"/>
    </row>
    <row r="366" spans="1:60" x14ac:dyDescent="0.2">
      <c r="A366" s="155"/>
      <c r="B366" s="155"/>
      <c r="C366" s="155"/>
      <c r="D366" s="155"/>
      <c r="E366" s="155"/>
      <c r="F366" s="155"/>
      <c r="G366" s="155"/>
      <c r="H366" s="155"/>
      <c r="I366" s="155"/>
      <c r="J366" s="155"/>
      <c r="K366" s="155"/>
      <c r="L366" s="155"/>
      <c r="M366" s="155"/>
      <c r="N366" s="155"/>
      <c r="O366" s="155"/>
      <c r="P366" s="155"/>
      <c r="Q366" s="155"/>
      <c r="R366" s="155"/>
      <c r="S366" s="155"/>
      <c r="T366" s="155"/>
      <c r="U366" s="155"/>
      <c r="V366" s="155"/>
      <c r="W366" s="155"/>
      <c r="X366" s="155"/>
      <c r="Y366" s="155"/>
      <c r="Z366" s="155"/>
      <c r="AA366" s="155"/>
      <c r="AB366" s="155"/>
      <c r="AC366" s="155"/>
      <c r="AD366" s="155"/>
      <c r="AE366" s="155"/>
      <c r="AF366" s="155"/>
      <c r="AG366" s="155"/>
      <c r="AH366" s="155"/>
      <c r="AI366" s="155"/>
      <c r="AJ366" s="155"/>
      <c r="AK366" s="155"/>
      <c r="AL366" s="155"/>
      <c r="AM366" s="155"/>
      <c r="AN366" s="155"/>
      <c r="AO366" s="155"/>
      <c r="AP366" s="155"/>
      <c r="AQ366" s="155"/>
      <c r="AR366" s="155"/>
      <c r="AS366" s="155"/>
      <c r="AT366" s="155"/>
      <c r="AU366" s="155"/>
      <c r="AV366" s="155"/>
      <c r="AW366" s="155"/>
      <c r="AX366" s="155"/>
      <c r="AY366" s="155"/>
      <c r="AZ366" s="155"/>
      <c r="BA366" s="155"/>
      <c r="BB366" s="155"/>
      <c r="BC366" s="155"/>
      <c r="BD366" s="155"/>
      <c r="BE366" s="155"/>
      <c r="BF366" s="155"/>
      <c r="BG366" s="155"/>
      <c r="BH366" s="155"/>
    </row>
    <row r="367" spans="1:60" x14ac:dyDescent="0.2">
      <c r="A367" s="155"/>
      <c r="B367" s="155"/>
      <c r="C367" s="155"/>
      <c r="D367" s="155"/>
      <c r="E367" s="155"/>
      <c r="F367" s="155"/>
      <c r="G367" s="155"/>
      <c r="H367" s="155"/>
      <c r="I367" s="155"/>
      <c r="J367" s="155"/>
      <c r="K367" s="155"/>
      <c r="L367" s="155"/>
      <c r="M367" s="155"/>
      <c r="N367" s="155"/>
      <c r="O367" s="155"/>
      <c r="P367" s="155"/>
      <c r="Q367" s="155"/>
      <c r="R367" s="155"/>
      <c r="S367" s="155"/>
      <c r="T367" s="155"/>
      <c r="U367" s="155"/>
      <c r="V367" s="155"/>
      <c r="W367" s="155"/>
      <c r="X367" s="155"/>
      <c r="Y367" s="155"/>
      <c r="Z367" s="155"/>
      <c r="AA367" s="155"/>
      <c r="AB367" s="155"/>
      <c r="AC367" s="155"/>
      <c r="AD367" s="155"/>
      <c r="AE367" s="155"/>
      <c r="AF367" s="155"/>
      <c r="AG367" s="155"/>
      <c r="AH367" s="155"/>
      <c r="AI367" s="155"/>
      <c r="AJ367" s="155"/>
      <c r="AK367" s="155"/>
      <c r="AL367" s="155"/>
      <c r="AM367" s="155"/>
      <c r="AN367" s="155"/>
      <c r="AO367" s="155"/>
      <c r="AP367" s="155"/>
      <c r="AQ367" s="155"/>
      <c r="AR367" s="155"/>
      <c r="AS367" s="155"/>
      <c r="AT367" s="155"/>
      <c r="AU367" s="155"/>
      <c r="AV367" s="155"/>
      <c r="AW367" s="155"/>
      <c r="AX367" s="155"/>
      <c r="AY367" s="155"/>
      <c r="AZ367" s="155"/>
      <c r="BA367" s="155"/>
      <c r="BB367" s="155"/>
      <c r="BC367" s="155"/>
      <c r="BD367" s="155"/>
      <c r="BE367" s="155"/>
      <c r="BF367" s="155"/>
      <c r="BG367" s="155"/>
      <c r="BH367" s="155"/>
    </row>
    <row r="368" spans="1:60" x14ac:dyDescent="0.2">
      <c r="A368" s="155"/>
      <c r="B368" s="155"/>
      <c r="C368" s="155"/>
      <c r="D368" s="155"/>
      <c r="E368" s="155"/>
      <c r="F368" s="155"/>
      <c r="G368" s="155"/>
      <c r="H368" s="155"/>
      <c r="I368" s="155"/>
      <c r="J368" s="155"/>
      <c r="K368" s="155"/>
      <c r="L368" s="155"/>
      <c r="M368" s="155"/>
      <c r="N368" s="155"/>
      <c r="O368" s="155"/>
      <c r="P368" s="155"/>
      <c r="Q368" s="155"/>
      <c r="R368" s="155"/>
      <c r="S368" s="155"/>
      <c r="T368" s="155"/>
      <c r="U368" s="155"/>
      <c r="V368" s="155"/>
      <c r="W368" s="155"/>
      <c r="X368" s="155"/>
      <c r="Y368" s="155"/>
      <c r="Z368" s="155"/>
      <c r="AA368" s="155"/>
      <c r="AB368" s="155"/>
      <c r="AC368" s="155"/>
      <c r="AD368" s="155"/>
      <c r="AE368" s="155"/>
      <c r="AF368" s="155"/>
      <c r="AG368" s="155"/>
      <c r="AH368" s="155"/>
      <c r="AI368" s="155"/>
      <c r="AJ368" s="155"/>
      <c r="AK368" s="155"/>
      <c r="AL368" s="155"/>
      <c r="AM368" s="155"/>
      <c r="AN368" s="155"/>
      <c r="AO368" s="155"/>
      <c r="AP368" s="155"/>
      <c r="AQ368" s="155"/>
      <c r="AR368" s="155"/>
      <c r="AS368" s="155"/>
      <c r="AT368" s="155"/>
      <c r="AU368" s="155"/>
      <c r="AV368" s="155"/>
      <c r="AW368" s="155"/>
      <c r="AX368" s="155"/>
      <c r="AY368" s="155"/>
      <c r="AZ368" s="155"/>
      <c r="BA368" s="155"/>
      <c r="BB368" s="155"/>
      <c r="BC368" s="155"/>
      <c r="BD368" s="155"/>
      <c r="BE368" s="155"/>
      <c r="BF368" s="155"/>
      <c r="BG368" s="155"/>
      <c r="BH368" s="155"/>
    </row>
    <row r="369" spans="1:60" x14ac:dyDescent="0.2">
      <c r="A369" s="155"/>
      <c r="B369" s="155"/>
      <c r="C369" s="155"/>
      <c r="D369" s="155"/>
      <c r="E369" s="155"/>
      <c r="F369" s="155"/>
      <c r="G369" s="155"/>
      <c r="H369" s="155"/>
      <c r="I369" s="155"/>
      <c r="J369" s="155"/>
      <c r="K369" s="155"/>
      <c r="L369" s="155"/>
      <c r="M369" s="155"/>
      <c r="N369" s="155"/>
      <c r="O369" s="155"/>
      <c r="P369" s="155"/>
      <c r="Q369" s="155"/>
      <c r="R369" s="155"/>
      <c r="S369" s="155"/>
      <c r="T369" s="155"/>
      <c r="U369" s="155"/>
      <c r="V369" s="155"/>
      <c r="W369" s="155"/>
      <c r="X369" s="155"/>
      <c r="Y369" s="155"/>
      <c r="Z369" s="155"/>
      <c r="AA369" s="155"/>
      <c r="AB369" s="155"/>
      <c r="AC369" s="155"/>
      <c r="AD369" s="155"/>
      <c r="AE369" s="155"/>
      <c r="AF369" s="155"/>
      <c r="AG369" s="155"/>
      <c r="AH369" s="155"/>
      <c r="AI369" s="155"/>
      <c r="AJ369" s="155"/>
      <c r="AK369" s="155"/>
      <c r="AL369" s="155"/>
      <c r="AM369" s="155"/>
      <c r="AN369" s="155"/>
      <c r="AO369" s="155"/>
      <c r="AP369" s="155"/>
      <c r="AQ369" s="155"/>
      <c r="AR369" s="155"/>
      <c r="AS369" s="155"/>
      <c r="AT369" s="155"/>
      <c r="AU369" s="155"/>
      <c r="AV369" s="155"/>
      <c r="AW369" s="155"/>
      <c r="AX369" s="155"/>
      <c r="AY369" s="155"/>
      <c r="AZ369" s="155"/>
      <c r="BA369" s="155"/>
      <c r="BB369" s="155"/>
      <c r="BC369" s="155"/>
      <c r="BD369" s="155"/>
      <c r="BE369" s="155"/>
      <c r="BF369" s="155"/>
      <c r="BG369" s="155"/>
      <c r="BH369" s="155"/>
    </row>
    <row r="370" spans="1:60" x14ac:dyDescent="0.2">
      <c r="A370" s="155"/>
      <c r="B370" s="155"/>
      <c r="C370" s="155"/>
      <c r="D370" s="155"/>
      <c r="E370" s="155"/>
      <c r="F370" s="155"/>
      <c r="G370" s="155"/>
      <c r="H370" s="155"/>
      <c r="I370" s="155"/>
      <c r="J370" s="155"/>
      <c r="K370" s="155"/>
      <c r="L370" s="155"/>
      <c r="M370" s="155"/>
      <c r="N370" s="155"/>
      <c r="O370" s="155"/>
      <c r="P370" s="155"/>
      <c r="Q370" s="155"/>
      <c r="R370" s="155"/>
      <c r="S370" s="155"/>
      <c r="T370" s="155"/>
      <c r="U370" s="155"/>
      <c r="V370" s="155"/>
      <c r="W370" s="155"/>
      <c r="X370" s="155"/>
      <c r="Y370" s="155"/>
      <c r="Z370" s="155"/>
      <c r="AA370" s="155"/>
      <c r="AB370" s="155"/>
      <c r="AC370" s="155"/>
      <c r="AD370" s="155"/>
      <c r="AE370" s="155"/>
      <c r="AF370" s="155"/>
      <c r="AG370" s="155"/>
      <c r="AH370" s="155"/>
      <c r="AI370" s="155"/>
      <c r="AJ370" s="155"/>
      <c r="AK370" s="155"/>
      <c r="AL370" s="155"/>
      <c r="AM370" s="155"/>
      <c r="AN370" s="155"/>
      <c r="AO370" s="155"/>
      <c r="AP370" s="155"/>
      <c r="AQ370" s="155"/>
      <c r="AR370" s="155"/>
      <c r="AS370" s="155"/>
      <c r="AT370" s="155"/>
      <c r="AU370" s="155"/>
      <c r="AV370" s="155"/>
      <c r="AW370" s="155"/>
      <c r="AX370" s="155"/>
      <c r="AY370" s="155"/>
      <c r="AZ370" s="155"/>
      <c r="BA370" s="155"/>
      <c r="BB370" s="155"/>
      <c r="BC370" s="155"/>
      <c r="BD370" s="155"/>
      <c r="BE370" s="155"/>
      <c r="BF370" s="155"/>
      <c r="BG370" s="155"/>
      <c r="BH370" s="155"/>
    </row>
    <row r="371" spans="1:60" x14ac:dyDescent="0.2">
      <c r="A371" s="155"/>
      <c r="B371" s="155"/>
      <c r="C371" s="155"/>
      <c r="D371" s="155"/>
      <c r="E371" s="155"/>
      <c r="F371" s="155"/>
      <c r="G371" s="155"/>
      <c r="H371" s="155"/>
      <c r="I371" s="155"/>
      <c r="J371" s="155"/>
      <c r="K371" s="155"/>
      <c r="L371" s="155"/>
      <c r="M371" s="155"/>
      <c r="N371" s="155"/>
      <c r="O371" s="155"/>
      <c r="P371" s="155"/>
      <c r="Q371" s="155"/>
      <c r="R371" s="155"/>
      <c r="S371" s="155"/>
      <c r="T371" s="155"/>
      <c r="U371" s="155"/>
      <c r="V371" s="155"/>
      <c r="W371" s="155"/>
      <c r="X371" s="155"/>
      <c r="Y371" s="155"/>
      <c r="Z371" s="155"/>
      <c r="AA371" s="155"/>
      <c r="AB371" s="155"/>
      <c r="AC371" s="155"/>
      <c r="AD371" s="155"/>
      <c r="AE371" s="155"/>
      <c r="AF371" s="155"/>
      <c r="AG371" s="155"/>
      <c r="AH371" s="155"/>
      <c r="AI371" s="155"/>
      <c r="AJ371" s="155"/>
      <c r="AK371" s="155"/>
      <c r="AL371" s="155"/>
      <c r="AM371" s="155"/>
      <c r="AN371" s="155"/>
      <c r="AO371" s="155"/>
      <c r="AP371" s="155"/>
      <c r="AQ371" s="155"/>
      <c r="AR371" s="155"/>
      <c r="AS371" s="155"/>
      <c r="AT371" s="155"/>
      <c r="AU371" s="155"/>
      <c r="AV371" s="155"/>
      <c r="AW371" s="155"/>
      <c r="AX371" s="155"/>
      <c r="AY371" s="155"/>
      <c r="AZ371" s="155"/>
      <c r="BA371" s="155"/>
      <c r="BB371" s="155"/>
      <c r="BC371" s="155"/>
      <c r="BD371" s="155"/>
      <c r="BE371" s="155"/>
      <c r="BF371" s="155"/>
      <c r="BG371" s="155"/>
      <c r="BH371" s="155"/>
    </row>
    <row r="372" spans="1:60" x14ac:dyDescent="0.2">
      <c r="A372" s="155"/>
      <c r="B372" s="155"/>
      <c r="C372" s="155"/>
      <c r="D372" s="155"/>
      <c r="E372" s="155"/>
      <c r="F372" s="155"/>
      <c r="G372" s="155"/>
      <c r="H372" s="155"/>
      <c r="I372" s="155"/>
      <c r="J372" s="155"/>
      <c r="K372" s="155"/>
      <c r="L372" s="155"/>
      <c r="M372" s="155"/>
      <c r="N372" s="155"/>
      <c r="O372" s="155"/>
      <c r="P372" s="155"/>
      <c r="Q372" s="155"/>
      <c r="R372" s="155"/>
      <c r="S372" s="155"/>
      <c r="T372" s="155"/>
      <c r="U372" s="155"/>
      <c r="V372" s="155"/>
      <c r="W372" s="155"/>
      <c r="X372" s="155"/>
      <c r="Y372" s="155"/>
      <c r="Z372" s="155"/>
      <c r="AA372" s="155"/>
      <c r="AB372" s="155"/>
      <c r="AC372" s="155"/>
      <c r="AD372" s="155"/>
      <c r="AE372" s="155"/>
      <c r="AF372" s="155"/>
      <c r="AG372" s="155"/>
      <c r="AH372" s="155"/>
      <c r="AI372" s="155"/>
      <c r="AJ372" s="155"/>
      <c r="AK372" s="155"/>
      <c r="AL372" s="155"/>
      <c r="AM372" s="155"/>
      <c r="AN372" s="155"/>
      <c r="AO372" s="155"/>
      <c r="AP372" s="155"/>
      <c r="AQ372" s="155"/>
      <c r="AR372" s="155"/>
      <c r="AS372" s="155"/>
      <c r="AT372" s="155"/>
      <c r="AU372" s="155"/>
      <c r="AV372" s="155"/>
      <c r="AW372" s="155"/>
      <c r="AX372" s="155"/>
      <c r="AY372" s="155"/>
      <c r="AZ372" s="155"/>
      <c r="BA372" s="155"/>
      <c r="BB372" s="155"/>
      <c r="BC372" s="155"/>
      <c r="BD372" s="155"/>
      <c r="BE372" s="155"/>
      <c r="BF372" s="155"/>
      <c r="BG372" s="155"/>
      <c r="BH372" s="155"/>
    </row>
    <row r="373" spans="1:60" x14ac:dyDescent="0.2">
      <c r="A373" s="155"/>
      <c r="B373" s="155"/>
      <c r="C373" s="155"/>
      <c r="D373" s="155"/>
      <c r="E373" s="155"/>
      <c r="F373" s="155"/>
      <c r="G373" s="155"/>
      <c r="H373" s="155"/>
      <c r="I373" s="155"/>
      <c r="J373" s="155"/>
      <c r="K373" s="155"/>
      <c r="L373" s="155"/>
      <c r="M373" s="155"/>
      <c r="N373" s="155"/>
      <c r="O373" s="155"/>
      <c r="P373" s="155"/>
      <c r="Q373" s="155"/>
      <c r="R373" s="155"/>
      <c r="S373" s="155"/>
      <c r="T373" s="155"/>
      <c r="U373" s="155"/>
      <c r="V373" s="155"/>
      <c r="W373" s="155"/>
      <c r="X373" s="155"/>
      <c r="Y373" s="155"/>
      <c r="Z373" s="155"/>
      <c r="AA373" s="155"/>
      <c r="AB373" s="155"/>
      <c r="AC373" s="155"/>
      <c r="AD373" s="155"/>
      <c r="AE373" s="155"/>
      <c r="AF373" s="155"/>
      <c r="AG373" s="155"/>
      <c r="AH373" s="155"/>
      <c r="AI373" s="155"/>
      <c r="AJ373" s="155"/>
      <c r="AK373" s="155"/>
      <c r="AL373" s="155"/>
      <c r="AM373" s="155"/>
      <c r="AN373" s="155"/>
      <c r="AO373" s="155"/>
      <c r="AP373" s="155"/>
      <c r="AQ373" s="155"/>
      <c r="AR373" s="155"/>
      <c r="AS373" s="155"/>
      <c r="AT373" s="155"/>
      <c r="AU373" s="155"/>
      <c r="AV373" s="155"/>
      <c r="AW373" s="155"/>
      <c r="AX373" s="155"/>
      <c r="AY373" s="155"/>
      <c r="AZ373" s="155"/>
      <c r="BA373" s="155"/>
      <c r="BB373" s="155"/>
      <c r="BC373" s="155"/>
      <c r="BD373" s="155"/>
      <c r="BE373" s="155"/>
      <c r="BF373" s="155"/>
      <c r="BG373" s="155"/>
      <c r="BH373" s="155"/>
    </row>
    <row r="374" spans="1:60" x14ac:dyDescent="0.2">
      <c r="A374" s="155"/>
      <c r="B374" s="155"/>
      <c r="C374" s="155"/>
      <c r="D374" s="155"/>
      <c r="E374" s="155"/>
      <c r="F374" s="155"/>
      <c r="G374" s="155"/>
      <c r="H374" s="155"/>
      <c r="I374" s="155"/>
      <c r="J374" s="155"/>
      <c r="K374" s="155"/>
      <c r="L374" s="155"/>
      <c r="M374" s="155"/>
      <c r="N374" s="155"/>
      <c r="O374" s="155"/>
      <c r="P374" s="155"/>
      <c r="Q374" s="155"/>
      <c r="R374" s="155"/>
      <c r="S374" s="155"/>
      <c r="T374" s="155"/>
      <c r="U374" s="155"/>
      <c r="V374" s="155"/>
      <c r="W374" s="155"/>
      <c r="X374" s="155"/>
      <c r="Y374" s="155"/>
      <c r="Z374" s="155"/>
      <c r="AA374" s="155"/>
      <c r="AB374" s="155"/>
      <c r="AC374" s="155"/>
      <c r="AD374" s="155"/>
      <c r="AE374" s="155"/>
      <c r="AF374" s="155"/>
      <c r="AG374" s="155"/>
      <c r="AH374" s="155"/>
      <c r="AI374" s="155"/>
      <c r="AJ374" s="155"/>
      <c r="AK374" s="155"/>
      <c r="AL374" s="155"/>
      <c r="AM374" s="155"/>
      <c r="AN374" s="155"/>
      <c r="AO374" s="155"/>
      <c r="AP374" s="155"/>
      <c r="AQ374" s="155"/>
      <c r="AR374" s="155"/>
      <c r="AS374" s="155"/>
      <c r="AT374" s="155"/>
      <c r="AU374" s="155"/>
      <c r="AV374" s="155"/>
      <c r="AW374" s="155"/>
      <c r="AX374" s="155"/>
      <c r="AY374" s="155"/>
      <c r="AZ374" s="155"/>
      <c r="BA374" s="155"/>
      <c r="BB374" s="155"/>
      <c r="BC374" s="155"/>
      <c r="BD374" s="155"/>
      <c r="BE374" s="155"/>
      <c r="BF374" s="155"/>
      <c r="BG374" s="155"/>
      <c r="BH374" s="155"/>
    </row>
    <row r="375" spans="1:60" x14ac:dyDescent="0.2">
      <c r="A375" s="155"/>
      <c r="B375" s="155"/>
      <c r="C375" s="155"/>
      <c r="D375" s="155"/>
      <c r="E375" s="155"/>
      <c r="F375" s="155"/>
      <c r="G375" s="155"/>
      <c r="H375" s="155"/>
      <c r="I375" s="155"/>
      <c r="J375" s="155"/>
      <c r="K375" s="155"/>
      <c r="L375" s="155"/>
      <c r="M375" s="155"/>
      <c r="N375" s="155"/>
      <c r="O375" s="155"/>
      <c r="P375" s="155"/>
      <c r="Q375" s="155"/>
      <c r="R375" s="155"/>
      <c r="S375" s="155"/>
      <c r="T375" s="155"/>
      <c r="U375" s="155"/>
      <c r="V375" s="155"/>
      <c r="W375" s="155"/>
      <c r="X375" s="155"/>
      <c r="Y375" s="155"/>
      <c r="Z375" s="155"/>
      <c r="AA375" s="155"/>
      <c r="AB375" s="155"/>
      <c r="AC375" s="155"/>
      <c r="AD375" s="155"/>
      <c r="AE375" s="155"/>
      <c r="AF375" s="155"/>
      <c r="AG375" s="155"/>
      <c r="AH375" s="155"/>
      <c r="AI375" s="155"/>
      <c r="AJ375" s="155"/>
      <c r="AK375" s="155"/>
      <c r="AL375" s="155"/>
      <c r="AM375" s="155"/>
      <c r="AN375" s="155"/>
      <c r="AO375" s="155"/>
      <c r="AP375" s="155"/>
      <c r="AQ375" s="155"/>
      <c r="AR375" s="155"/>
      <c r="AS375" s="155"/>
      <c r="AT375" s="155"/>
      <c r="AU375" s="155"/>
      <c r="AV375" s="155"/>
      <c r="AW375" s="155"/>
      <c r="AX375" s="155"/>
      <c r="AY375" s="155"/>
      <c r="AZ375" s="155"/>
      <c r="BA375" s="155"/>
      <c r="BB375" s="155"/>
      <c r="BC375" s="155"/>
      <c r="BD375" s="155"/>
      <c r="BE375" s="155"/>
      <c r="BF375" s="155"/>
      <c r="BG375" s="155"/>
      <c r="BH375" s="155"/>
    </row>
    <row r="376" spans="1:60" x14ac:dyDescent="0.2">
      <c r="A376" s="155"/>
      <c r="B376" s="155"/>
      <c r="C376" s="155"/>
      <c r="D376" s="155"/>
      <c r="E376" s="155"/>
      <c r="F376" s="155"/>
      <c r="G376" s="155"/>
      <c r="H376" s="155"/>
      <c r="I376" s="155"/>
      <c r="J376" s="155"/>
      <c r="K376" s="155"/>
      <c r="L376" s="155"/>
      <c r="M376" s="155"/>
      <c r="N376" s="155"/>
      <c r="O376" s="155"/>
      <c r="P376" s="155"/>
      <c r="Q376" s="155"/>
      <c r="R376" s="155"/>
      <c r="S376" s="155"/>
      <c r="T376" s="155"/>
      <c r="U376" s="155"/>
      <c r="V376" s="155"/>
      <c r="W376" s="155"/>
      <c r="X376" s="155"/>
      <c r="Y376" s="155"/>
      <c r="Z376" s="155"/>
      <c r="AA376" s="155"/>
      <c r="AB376" s="155"/>
      <c r="AC376" s="155"/>
      <c r="AD376" s="155"/>
      <c r="AE376" s="155"/>
      <c r="AF376" s="155"/>
      <c r="AG376" s="155"/>
      <c r="AH376" s="155"/>
      <c r="AI376" s="155"/>
      <c r="AJ376" s="155"/>
      <c r="AK376" s="155"/>
      <c r="AL376" s="155"/>
      <c r="AM376" s="155"/>
      <c r="AN376" s="155"/>
      <c r="AO376" s="155"/>
      <c r="AP376" s="155"/>
      <c r="AQ376" s="155"/>
      <c r="AR376" s="155"/>
      <c r="AS376" s="155"/>
      <c r="AT376" s="155"/>
      <c r="AU376" s="155"/>
      <c r="AV376" s="155"/>
      <c r="AW376" s="155"/>
      <c r="AX376" s="155"/>
      <c r="AY376" s="155"/>
      <c r="AZ376" s="155"/>
      <c r="BA376" s="155"/>
      <c r="BB376" s="155"/>
      <c r="BC376" s="155"/>
      <c r="BD376" s="155"/>
      <c r="BE376" s="155"/>
      <c r="BF376" s="155"/>
      <c r="BG376" s="155"/>
      <c r="BH376" s="155"/>
    </row>
    <row r="377" spans="1:60" x14ac:dyDescent="0.2">
      <c r="A377" s="155"/>
      <c r="B377" s="155"/>
      <c r="C377" s="155"/>
      <c r="D377" s="155"/>
      <c r="E377" s="155"/>
      <c r="F377" s="155"/>
      <c r="G377" s="155"/>
      <c r="H377" s="155"/>
      <c r="I377" s="155"/>
      <c r="J377" s="155"/>
      <c r="K377" s="155"/>
      <c r="L377" s="155"/>
      <c r="M377" s="155"/>
      <c r="N377" s="155"/>
      <c r="O377" s="155"/>
      <c r="P377" s="155"/>
      <c r="Q377" s="155"/>
      <c r="R377" s="155"/>
      <c r="S377" s="155"/>
      <c r="T377" s="155"/>
      <c r="U377" s="155"/>
      <c r="V377" s="155"/>
      <c r="W377" s="155"/>
      <c r="X377" s="155"/>
      <c r="Y377" s="155"/>
      <c r="Z377" s="155"/>
      <c r="AA377" s="155"/>
      <c r="AB377" s="155"/>
      <c r="AC377" s="155"/>
      <c r="AD377" s="155"/>
      <c r="AE377" s="155"/>
      <c r="AF377" s="155"/>
      <c r="AG377" s="155"/>
      <c r="AH377" s="155"/>
      <c r="AI377" s="155"/>
      <c r="AJ377" s="155"/>
      <c r="AK377" s="155"/>
      <c r="AL377" s="155"/>
      <c r="AM377" s="155"/>
      <c r="AN377" s="155"/>
      <c r="AO377" s="155"/>
      <c r="AP377" s="155"/>
      <c r="AQ377" s="155"/>
      <c r="AR377" s="155"/>
      <c r="AS377" s="155"/>
      <c r="AT377" s="155"/>
      <c r="AU377" s="155"/>
      <c r="AV377" s="155"/>
      <c r="AW377" s="155"/>
      <c r="AX377" s="155"/>
      <c r="AY377" s="155"/>
      <c r="AZ377" s="155"/>
      <c r="BA377" s="155"/>
      <c r="BB377" s="155"/>
      <c r="BC377" s="155"/>
      <c r="BD377" s="155"/>
      <c r="BE377" s="155"/>
      <c r="BF377" s="155"/>
      <c r="BG377" s="155"/>
      <c r="BH377" s="155"/>
    </row>
    <row r="378" spans="1:60" x14ac:dyDescent="0.2">
      <c r="A378" s="155"/>
      <c r="B378" s="155"/>
      <c r="C378" s="155"/>
      <c r="D378" s="155"/>
      <c r="E378" s="155"/>
      <c r="F378" s="155"/>
      <c r="G378" s="155"/>
      <c r="H378" s="155"/>
      <c r="I378" s="155"/>
      <c r="J378" s="155"/>
      <c r="K378" s="155"/>
      <c r="L378" s="155"/>
      <c r="M378" s="155"/>
      <c r="N378" s="155"/>
      <c r="O378" s="155"/>
      <c r="P378" s="155"/>
      <c r="Q378" s="155"/>
      <c r="R378" s="155"/>
      <c r="S378" s="155"/>
      <c r="T378" s="155"/>
      <c r="U378" s="155"/>
      <c r="V378" s="155"/>
      <c r="W378" s="155"/>
      <c r="X378" s="155"/>
      <c r="Y378" s="155"/>
      <c r="Z378" s="155"/>
      <c r="AA378" s="155"/>
      <c r="AB378" s="155"/>
      <c r="AC378" s="155"/>
      <c r="AD378" s="155"/>
      <c r="AE378" s="155"/>
      <c r="AF378" s="155"/>
      <c r="AG378" s="155"/>
      <c r="AH378" s="155"/>
      <c r="AI378" s="155"/>
      <c r="AJ378" s="155"/>
      <c r="AK378" s="155"/>
      <c r="AL378" s="155"/>
      <c r="AM378" s="155"/>
      <c r="AN378" s="155"/>
      <c r="AO378" s="155"/>
      <c r="AP378" s="155"/>
      <c r="AQ378" s="155"/>
      <c r="AR378" s="155"/>
      <c r="AS378" s="155"/>
      <c r="AT378" s="155"/>
      <c r="AU378" s="155"/>
      <c r="AV378" s="155"/>
      <c r="AW378" s="155"/>
      <c r="AX378" s="155"/>
      <c r="AY378" s="155"/>
      <c r="AZ378" s="155"/>
      <c r="BA378" s="155"/>
      <c r="BB378" s="155"/>
      <c r="BC378" s="155"/>
      <c r="BD378" s="155"/>
      <c r="BE378" s="155"/>
      <c r="BF378" s="155"/>
      <c r="BG378" s="155"/>
      <c r="BH378" s="155"/>
    </row>
    <row r="379" spans="1:60" x14ac:dyDescent="0.2">
      <c r="A379" s="155"/>
      <c r="B379" s="155"/>
      <c r="C379" s="155"/>
      <c r="D379" s="155"/>
      <c r="E379" s="155"/>
      <c r="F379" s="155"/>
      <c r="G379" s="155"/>
      <c r="H379" s="155"/>
      <c r="I379" s="155"/>
      <c r="J379" s="155"/>
      <c r="K379" s="155"/>
      <c r="L379" s="155"/>
      <c r="M379" s="155"/>
      <c r="N379" s="155"/>
      <c r="O379" s="155"/>
      <c r="P379" s="155"/>
      <c r="Q379" s="155"/>
      <c r="R379" s="155"/>
      <c r="S379" s="155"/>
      <c r="T379" s="155"/>
      <c r="U379" s="155"/>
      <c r="V379" s="155"/>
      <c r="W379" s="155"/>
      <c r="X379" s="155"/>
      <c r="Y379" s="155"/>
      <c r="Z379" s="155"/>
      <c r="AA379" s="155"/>
      <c r="AB379" s="155"/>
      <c r="AC379" s="155"/>
      <c r="AD379" s="155"/>
      <c r="AE379" s="155"/>
      <c r="AF379" s="155"/>
      <c r="AG379" s="155"/>
      <c r="AH379" s="155"/>
      <c r="AI379" s="155"/>
      <c r="AJ379" s="155"/>
      <c r="AK379" s="155"/>
      <c r="AL379" s="155"/>
      <c r="AM379" s="155"/>
      <c r="AN379" s="155"/>
      <c r="AO379" s="155"/>
      <c r="AP379" s="155"/>
      <c r="AQ379" s="155"/>
      <c r="AR379" s="155"/>
      <c r="AS379" s="155"/>
      <c r="AT379" s="155"/>
      <c r="AU379" s="155"/>
      <c r="AV379" s="155"/>
      <c r="AW379" s="155"/>
      <c r="AX379" s="155"/>
      <c r="AY379" s="155"/>
      <c r="AZ379" s="155"/>
      <c r="BA379" s="155"/>
      <c r="BB379" s="155"/>
      <c r="BC379" s="155"/>
      <c r="BD379" s="155"/>
      <c r="BE379" s="155"/>
      <c r="BF379" s="155"/>
      <c r="BG379" s="155"/>
      <c r="BH379" s="155"/>
    </row>
    <row r="380" spans="1:60" x14ac:dyDescent="0.2">
      <c r="A380" s="155"/>
      <c r="B380" s="155"/>
      <c r="C380" s="155"/>
      <c r="D380" s="155"/>
      <c r="E380" s="155"/>
      <c r="F380" s="155"/>
      <c r="G380" s="155"/>
      <c r="H380" s="155"/>
      <c r="I380" s="155"/>
      <c r="J380" s="155"/>
      <c r="K380" s="155"/>
      <c r="L380" s="155"/>
      <c r="M380" s="155"/>
      <c r="N380" s="155"/>
      <c r="O380" s="155"/>
      <c r="P380" s="155"/>
      <c r="Q380" s="155"/>
      <c r="R380" s="155"/>
      <c r="S380" s="155"/>
      <c r="T380" s="155"/>
      <c r="U380" s="155"/>
      <c r="V380" s="155"/>
      <c r="W380" s="155"/>
      <c r="X380" s="155"/>
      <c r="Y380" s="155"/>
      <c r="Z380" s="155"/>
      <c r="AA380" s="155"/>
      <c r="AB380" s="155"/>
      <c r="AC380" s="155"/>
      <c r="AD380" s="155"/>
      <c r="AE380" s="155"/>
      <c r="AF380" s="155"/>
      <c r="AG380" s="155"/>
      <c r="AH380" s="155"/>
      <c r="AI380" s="155"/>
      <c r="AJ380" s="155"/>
      <c r="AK380" s="155"/>
      <c r="AL380" s="155"/>
      <c r="AM380" s="155"/>
      <c r="AN380" s="155"/>
      <c r="AO380" s="155"/>
      <c r="AP380" s="155"/>
      <c r="AQ380" s="155"/>
      <c r="AR380" s="155"/>
      <c r="AS380" s="155"/>
      <c r="AT380" s="155"/>
      <c r="AU380" s="155"/>
      <c r="AV380" s="155"/>
      <c r="AW380" s="155"/>
      <c r="AX380" s="155"/>
      <c r="AY380" s="155"/>
      <c r="AZ380" s="155"/>
      <c r="BA380" s="155"/>
      <c r="BB380" s="155"/>
      <c r="BC380" s="155"/>
      <c r="BD380" s="155"/>
      <c r="BE380" s="155"/>
      <c r="BF380" s="155"/>
      <c r="BG380" s="155"/>
      <c r="BH380" s="155"/>
    </row>
    <row r="381" spans="1:60" x14ac:dyDescent="0.2">
      <c r="A381" s="155"/>
      <c r="B381" s="155"/>
      <c r="C381" s="155"/>
      <c r="D381" s="155"/>
      <c r="E381" s="155"/>
      <c r="F381" s="155"/>
      <c r="G381" s="155"/>
      <c r="H381" s="155"/>
      <c r="I381" s="155"/>
      <c r="J381" s="155"/>
      <c r="K381" s="155"/>
      <c r="L381" s="155"/>
      <c r="M381" s="155"/>
      <c r="N381" s="155"/>
      <c r="O381" s="155"/>
      <c r="P381" s="155"/>
      <c r="Q381" s="155"/>
      <c r="R381" s="155"/>
      <c r="S381" s="155"/>
      <c r="T381" s="155"/>
      <c r="U381" s="155"/>
      <c r="V381" s="155"/>
      <c r="W381" s="155"/>
      <c r="X381" s="155"/>
      <c r="Y381" s="155"/>
      <c r="Z381" s="155"/>
      <c r="AA381" s="155"/>
      <c r="AB381" s="155"/>
      <c r="AC381" s="155"/>
      <c r="AD381" s="155"/>
      <c r="AE381" s="155"/>
      <c r="AF381" s="155"/>
      <c r="AG381" s="155"/>
      <c r="AH381" s="155"/>
      <c r="AI381" s="155"/>
      <c r="AJ381" s="155"/>
      <c r="AK381" s="155"/>
      <c r="AL381" s="155"/>
      <c r="AM381" s="155"/>
      <c r="AN381" s="155"/>
      <c r="AO381" s="155"/>
      <c r="AP381" s="155"/>
      <c r="AQ381" s="155"/>
      <c r="AR381" s="155"/>
      <c r="AS381" s="155"/>
      <c r="AT381" s="155"/>
      <c r="AU381" s="155"/>
      <c r="AV381" s="155"/>
      <c r="AW381" s="155"/>
      <c r="AX381" s="155"/>
      <c r="AY381" s="155"/>
      <c r="AZ381" s="155"/>
      <c r="BA381" s="155"/>
      <c r="BB381" s="155"/>
      <c r="BC381" s="155"/>
      <c r="BD381" s="155"/>
      <c r="BE381" s="155"/>
      <c r="BF381" s="155"/>
      <c r="BG381" s="155"/>
      <c r="BH381" s="155"/>
    </row>
    <row r="382" spans="1:60" x14ac:dyDescent="0.2">
      <c r="A382" s="155"/>
      <c r="B382" s="155"/>
      <c r="C382" s="155"/>
      <c r="D382" s="155"/>
      <c r="E382" s="155"/>
      <c r="F382" s="155"/>
      <c r="G382" s="155"/>
      <c r="H382" s="155"/>
      <c r="I382" s="155"/>
      <c r="J382" s="155"/>
      <c r="K382" s="155"/>
      <c r="L382" s="155"/>
      <c r="M382" s="155"/>
      <c r="N382" s="155"/>
      <c r="O382" s="155"/>
      <c r="P382" s="155"/>
      <c r="Q382" s="155"/>
      <c r="R382" s="155"/>
      <c r="S382" s="155"/>
      <c r="T382" s="155"/>
      <c r="U382" s="155"/>
      <c r="V382" s="155"/>
      <c r="W382" s="155"/>
      <c r="X382" s="155"/>
      <c r="Y382" s="155"/>
      <c r="Z382" s="155"/>
      <c r="AA382" s="155"/>
      <c r="AB382" s="155"/>
      <c r="AC382" s="155"/>
      <c r="AD382" s="155"/>
      <c r="AE382" s="155"/>
      <c r="AF382" s="155"/>
      <c r="AG382" s="155"/>
      <c r="AH382" s="155"/>
      <c r="AI382" s="155"/>
      <c r="AJ382" s="155"/>
      <c r="AK382" s="155"/>
      <c r="AL382" s="155"/>
      <c r="AM382" s="155"/>
      <c r="AN382" s="155"/>
      <c r="AO382" s="155"/>
      <c r="AP382" s="155"/>
      <c r="AQ382" s="155"/>
      <c r="AR382" s="155"/>
      <c r="AS382" s="155"/>
      <c r="AT382" s="155"/>
      <c r="AU382" s="155"/>
      <c r="AV382" s="155"/>
      <c r="AW382" s="155"/>
      <c r="AX382" s="155"/>
      <c r="AY382" s="155"/>
      <c r="AZ382" s="155"/>
      <c r="BA382" s="155"/>
      <c r="BB382" s="155"/>
      <c r="BC382" s="155"/>
      <c r="BD382" s="155"/>
      <c r="BE382" s="155"/>
      <c r="BF382" s="155"/>
      <c r="BG382" s="155"/>
      <c r="BH382" s="155"/>
    </row>
    <row r="383" spans="1:60" x14ac:dyDescent="0.2">
      <c r="A383" s="155"/>
      <c r="B383" s="155"/>
      <c r="C383" s="155"/>
      <c r="D383" s="155"/>
      <c r="E383" s="155"/>
      <c r="F383" s="155"/>
      <c r="G383" s="155"/>
      <c r="H383" s="155"/>
      <c r="I383" s="155"/>
      <c r="J383" s="155"/>
      <c r="K383" s="155"/>
      <c r="L383" s="155"/>
      <c r="M383" s="155"/>
      <c r="N383" s="155"/>
      <c r="O383" s="155"/>
      <c r="P383" s="155"/>
      <c r="Q383" s="155"/>
      <c r="R383" s="155"/>
      <c r="S383" s="155"/>
      <c r="T383" s="155"/>
      <c r="U383" s="155"/>
      <c r="V383" s="155"/>
      <c r="W383" s="155"/>
      <c r="X383" s="155"/>
      <c r="Y383" s="155"/>
      <c r="Z383" s="155"/>
      <c r="AA383" s="155"/>
      <c r="AB383" s="155"/>
      <c r="AC383" s="155"/>
      <c r="AD383" s="155"/>
      <c r="AE383" s="155"/>
      <c r="AF383" s="155"/>
      <c r="AG383" s="155"/>
      <c r="AH383" s="155"/>
      <c r="AI383" s="155"/>
      <c r="AJ383" s="155"/>
      <c r="AK383" s="155"/>
      <c r="AL383" s="155"/>
      <c r="AM383" s="155"/>
      <c r="AN383" s="155"/>
      <c r="AO383" s="155"/>
      <c r="AP383" s="155"/>
      <c r="AQ383" s="155"/>
      <c r="AR383" s="155"/>
      <c r="AS383" s="155"/>
      <c r="AT383" s="155"/>
      <c r="AU383" s="155"/>
      <c r="AV383" s="155"/>
      <c r="AW383" s="155"/>
      <c r="AX383" s="155"/>
      <c r="AY383" s="155"/>
      <c r="AZ383" s="155"/>
      <c r="BA383" s="155"/>
      <c r="BB383" s="155"/>
      <c r="BC383" s="155"/>
      <c r="BD383" s="155"/>
      <c r="BE383" s="155"/>
      <c r="BF383" s="155"/>
      <c r="BG383" s="155"/>
      <c r="BH383" s="155"/>
    </row>
    <row r="384" spans="1:60" x14ac:dyDescent="0.2">
      <c r="A384" s="155"/>
      <c r="B384" s="155"/>
      <c r="C384" s="155"/>
      <c r="D384" s="155"/>
      <c r="E384" s="155"/>
      <c r="F384" s="155"/>
      <c r="G384" s="155"/>
      <c r="H384" s="155"/>
      <c r="I384" s="155"/>
      <c r="J384" s="155"/>
      <c r="K384" s="155"/>
      <c r="L384" s="155"/>
      <c r="M384" s="155"/>
      <c r="N384" s="155"/>
      <c r="O384" s="155"/>
      <c r="P384" s="155"/>
      <c r="Q384" s="155"/>
      <c r="R384" s="155"/>
      <c r="S384" s="155"/>
      <c r="T384" s="155"/>
      <c r="U384" s="155"/>
      <c r="V384" s="155"/>
      <c r="W384" s="155"/>
      <c r="X384" s="155"/>
      <c r="Y384" s="155"/>
      <c r="Z384" s="155"/>
      <c r="AA384" s="155"/>
      <c r="AB384" s="155"/>
      <c r="AC384" s="155"/>
      <c r="AD384" s="155"/>
      <c r="AE384" s="155"/>
      <c r="AF384" s="155"/>
      <c r="AG384" s="155"/>
      <c r="AH384" s="155"/>
      <c r="AI384" s="155"/>
      <c r="AJ384" s="155"/>
      <c r="AK384" s="155"/>
      <c r="AL384" s="155"/>
      <c r="AM384" s="155"/>
      <c r="AN384" s="155"/>
      <c r="AO384" s="155"/>
      <c r="AP384" s="155"/>
      <c r="AQ384" s="155"/>
      <c r="AR384" s="155"/>
      <c r="AS384" s="155"/>
      <c r="AT384" s="155"/>
      <c r="AU384" s="155"/>
      <c r="AV384" s="155"/>
      <c r="AW384" s="155"/>
      <c r="AX384" s="155"/>
      <c r="AY384" s="155"/>
      <c r="AZ384" s="155"/>
      <c r="BA384" s="155"/>
      <c r="BB384" s="155"/>
      <c r="BC384" s="155"/>
      <c r="BD384" s="155"/>
      <c r="BE384" s="155"/>
      <c r="BF384" s="155"/>
      <c r="BG384" s="155"/>
      <c r="BH384" s="155"/>
    </row>
    <row r="385" spans="1:60" x14ac:dyDescent="0.2">
      <c r="A385" s="155"/>
      <c r="B385" s="155"/>
      <c r="C385" s="155"/>
      <c r="D385" s="155"/>
      <c r="E385" s="155"/>
      <c r="F385" s="155"/>
      <c r="G385" s="155"/>
      <c r="H385" s="155"/>
      <c r="I385" s="155"/>
      <c r="J385" s="155"/>
      <c r="K385" s="155"/>
      <c r="L385" s="155"/>
      <c r="M385" s="155"/>
      <c r="N385" s="155"/>
      <c r="O385" s="155"/>
      <c r="P385" s="155"/>
      <c r="Q385" s="155"/>
      <c r="R385" s="155"/>
      <c r="S385" s="155"/>
      <c r="T385" s="155"/>
      <c r="U385" s="155"/>
      <c r="V385" s="155"/>
      <c r="W385" s="155"/>
      <c r="X385" s="155"/>
      <c r="Y385" s="155"/>
      <c r="Z385" s="155"/>
      <c r="AA385" s="155"/>
      <c r="AB385" s="155"/>
      <c r="AC385" s="155"/>
      <c r="AD385" s="155"/>
      <c r="AE385" s="155"/>
      <c r="AF385" s="155"/>
      <c r="AG385" s="155"/>
      <c r="AH385" s="155"/>
      <c r="AI385" s="155"/>
      <c r="AJ385" s="155"/>
      <c r="AK385" s="155"/>
      <c r="AL385" s="155"/>
      <c r="AM385" s="155"/>
      <c r="AN385" s="155"/>
      <c r="AO385" s="155"/>
      <c r="AP385" s="155"/>
      <c r="AQ385" s="155"/>
      <c r="AR385" s="155"/>
      <c r="AS385" s="155"/>
      <c r="AT385" s="155"/>
      <c r="AU385" s="155"/>
      <c r="AV385" s="155"/>
      <c r="AW385" s="155"/>
      <c r="AX385" s="155"/>
      <c r="AY385" s="155"/>
      <c r="AZ385" s="155"/>
      <c r="BA385" s="155"/>
      <c r="BB385" s="155"/>
      <c r="BC385" s="155"/>
      <c r="BD385" s="155"/>
      <c r="BE385" s="155"/>
      <c r="BF385" s="155"/>
      <c r="BG385" s="155"/>
      <c r="BH385" s="155"/>
    </row>
    <row r="386" spans="1:60" x14ac:dyDescent="0.2">
      <c r="A386" s="155"/>
      <c r="B386" s="155"/>
      <c r="C386" s="155"/>
      <c r="D386" s="155"/>
      <c r="E386" s="155"/>
      <c r="F386" s="155"/>
      <c r="G386" s="155"/>
      <c r="H386" s="155"/>
      <c r="I386" s="155"/>
      <c r="J386" s="155"/>
      <c r="K386" s="155"/>
      <c r="L386" s="155"/>
      <c r="M386" s="155"/>
      <c r="N386" s="155"/>
      <c r="O386" s="155"/>
      <c r="P386" s="155"/>
      <c r="Q386" s="155"/>
      <c r="R386" s="155"/>
      <c r="S386" s="155"/>
      <c r="T386" s="155"/>
      <c r="U386" s="155"/>
      <c r="V386" s="155"/>
      <c r="W386" s="155"/>
      <c r="X386" s="155"/>
      <c r="Y386" s="155"/>
      <c r="Z386" s="155"/>
      <c r="AA386" s="155"/>
      <c r="AB386" s="155"/>
      <c r="AC386" s="155"/>
      <c r="AD386" s="155"/>
      <c r="AE386" s="155"/>
      <c r="AF386" s="155"/>
      <c r="AG386" s="155"/>
      <c r="AH386" s="155"/>
      <c r="AI386" s="155"/>
      <c r="AJ386" s="155"/>
      <c r="AK386" s="155"/>
      <c r="AL386" s="155"/>
      <c r="AM386" s="155"/>
      <c r="AN386" s="155"/>
      <c r="AO386" s="155"/>
      <c r="AP386" s="155"/>
      <c r="AQ386" s="155"/>
      <c r="AR386" s="155"/>
      <c r="AS386" s="155"/>
      <c r="AT386" s="155"/>
      <c r="AU386" s="155"/>
      <c r="AV386" s="155"/>
      <c r="AW386" s="155"/>
      <c r="AX386" s="155"/>
      <c r="AY386" s="155"/>
      <c r="AZ386" s="155"/>
      <c r="BA386" s="155"/>
      <c r="BB386" s="155"/>
      <c r="BC386" s="155"/>
      <c r="BD386" s="155"/>
      <c r="BE386" s="155"/>
      <c r="BF386" s="155"/>
      <c r="BG386" s="155"/>
      <c r="BH386" s="155"/>
    </row>
    <row r="387" spans="1:60" x14ac:dyDescent="0.2">
      <c r="A387" s="155"/>
      <c r="B387" s="155"/>
      <c r="C387" s="155"/>
      <c r="D387" s="155"/>
      <c r="E387" s="155"/>
      <c r="F387" s="155"/>
      <c r="G387" s="155"/>
      <c r="H387" s="155"/>
      <c r="I387" s="155"/>
      <c r="J387" s="155"/>
      <c r="K387" s="155"/>
      <c r="L387" s="155"/>
      <c r="M387" s="155"/>
      <c r="N387" s="155"/>
      <c r="O387" s="155"/>
      <c r="P387" s="155"/>
      <c r="Q387" s="155"/>
      <c r="R387" s="155"/>
      <c r="S387" s="155"/>
      <c r="T387" s="155"/>
      <c r="U387" s="155"/>
      <c r="V387" s="155"/>
      <c r="W387" s="155"/>
      <c r="X387" s="155"/>
      <c r="Y387" s="155"/>
      <c r="Z387" s="155"/>
      <c r="AA387" s="155"/>
      <c r="AB387" s="155"/>
      <c r="AC387" s="155"/>
      <c r="AD387" s="155"/>
      <c r="AE387" s="155"/>
      <c r="AF387" s="155"/>
      <c r="AG387" s="155"/>
      <c r="AH387" s="155"/>
      <c r="AI387" s="155"/>
      <c r="AJ387" s="155"/>
      <c r="AK387" s="155"/>
      <c r="AL387" s="155"/>
      <c r="AM387" s="155"/>
      <c r="AN387" s="155"/>
      <c r="AO387" s="155"/>
      <c r="AP387" s="155"/>
      <c r="AQ387" s="155"/>
      <c r="AR387" s="155"/>
      <c r="AS387" s="155"/>
      <c r="AT387" s="155"/>
      <c r="AU387" s="155"/>
      <c r="AV387" s="155"/>
      <c r="AW387" s="155"/>
      <c r="AX387" s="155"/>
      <c r="AY387" s="155"/>
      <c r="AZ387" s="155"/>
      <c r="BA387" s="155"/>
      <c r="BB387" s="155"/>
      <c r="BC387" s="155"/>
      <c r="BD387" s="155"/>
      <c r="BE387" s="155"/>
      <c r="BF387" s="155"/>
      <c r="BG387" s="155"/>
      <c r="BH387" s="155"/>
    </row>
    <row r="388" spans="1:60" x14ac:dyDescent="0.2">
      <c r="A388" s="155"/>
      <c r="B388" s="155"/>
      <c r="C388" s="155"/>
      <c r="D388" s="155"/>
      <c r="E388" s="155"/>
      <c r="F388" s="155"/>
      <c r="G388" s="155"/>
      <c r="H388" s="155"/>
      <c r="I388" s="155"/>
      <c r="J388" s="155"/>
      <c r="K388" s="155"/>
      <c r="L388" s="155"/>
      <c r="M388" s="155"/>
      <c r="N388" s="155"/>
      <c r="O388" s="155"/>
      <c r="P388" s="155"/>
      <c r="Q388" s="155"/>
      <c r="R388" s="155"/>
      <c r="S388" s="155"/>
      <c r="T388" s="155"/>
      <c r="U388" s="155"/>
      <c r="V388" s="155"/>
      <c r="W388" s="155"/>
      <c r="X388" s="155"/>
      <c r="Y388" s="155"/>
      <c r="Z388" s="155"/>
      <c r="AA388" s="155"/>
      <c r="AB388" s="155"/>
      <c r="AC388" s="155"/>
      <c r="AD388" s="155"/>
      <c r="AE388" s="155"/>
      <c r="AF388" s="155"/>
      <c r="AG388" s="155"/>
      <c r="AH388" s="155"/>
      <c r="AI388" s="155"/>
      <c r="AJ388" s="155"/>
      <c r="AK388" s="155"/>
      <c r="AL388" s="155"/>
      <c r="AM388" s="155"/>
      <c r="AN388" s="155"/>
      <c r="AO388" s="155"/>
      <c r="AP388" s="155"/>
      <c r="AQ388" s="155"/>
      <c r="AR388" s="155"/>
      <c r="AS388" s="155"/>
      <c r="AT388" s="155"/>
      <c r="AU388" s="155"/>
      <c r="AV388" s="155"/>
      <c r="AW388" s="155"/>
      <c r="AX388" s="155"/>
      <c r="AY388" s="155"/>
      <c r="AZ388" s="155"/>
      <c r="BA388" s="155"/>
      <c r="BB388" s="155"/>
      <c r="BC388" s="155"/>
      <c r="BD388" s="155"/>
      <c r="BE388" s="155"/>
      <c r="BF388" s="155"/>
      <c r="BG388" s="155"/>
      <c r="BH388" s="155"/>
    </row>
    <row r="389" spans="1:60" x14ac:dyDescent="0.2">
      <c r="A389" s="155"/>
      <c r="B389" s="155"/>
      <c r="C389" s="155"/>
      <c r="D389" s="155"/>
      <c r="E389" s="155"/>
      <c r="F389" s="155"/>
      <c r="G389" s="155"/>
      <c r="H389" s="155"/>
      <c r="I389" s="155"/>
      <c r="J389" s="155"/>
      <c r="K389" s="155"/>
      <c r="L389" s="155"/>
      <c r="M389" s="155"/>
      <c r="N389" s="155"/>
      <c r="O389" s="155"/>
      <c r="P389" s="155"/>
      <c r="Q389" s="155"/>
      <c r="R389" s="155"/>
      <c r="S389" s="155"/>
      <c r="T389" s="155"/>
      <c r="U389" s="155"/>
      <c r="V389" s="155"/>
      <c r="W389" s="155"/>
      <c r="X389" s="155"/>
      <c r="Y389" s="155"/>
      <c r="Z389" s="155"/>
      <c r="AA389" s="155"/>
      <c r="AB389" s="155"/>
      <c r="AC389" s="155"/>
      <c r="AD389" s="155"/>
      <c r="AE389" s="155"/>
      <c r="AF389" s="155"/>
      <c r="AG389" s="155"/>
      <c r="AH389" s="155"/>
      <c r="AI389" s="155"/>
      <c r="AJ389" s="155"/>
      <c r="AK389" s="155"/>
      <c r="AL389" s="155"/>
      <c r="AM389" s="155"/>
      <c r="AN389" s="155"/>
      <c r="AO389" s="155"/>
      <c r="AP389" s="155"/>
      <c r="AQ389" s="155"/>
      <c r="AR389" s="155"/>
      <c r="AS389" s="155"/>
      <c r="AT389" s="155"/>
      <c r="AU389" s="155"/>
      <c r="AV389" s="155"/>
      <c r="AW389" s="155"/>
      <c r="AX389" s="155"/>
      <c r="AY389" s="155"/>
      <c r="AZ389" s="155"/>
      <c r="BA389" s="155"/>
      <c r="BB389" s="155"/>
      <c r="BC389" s="155"/>
      <c r="BD389" s="155"/>
      <c r="BE389" s="155"/>
      <c r="BF389" s="155"/>
      <c r="BG389" s="155"/>
      <c r="BH389" s="155"/>
    </row>
    <row r="390" spans="1:60" x14ac:dyDescent="0.2">
      <c r="A390" s="155"/>
      <c r="B390" s="155"/>
      <c r="C390" s="155"/>
      <c r="D390" s="155"/>
      <c r="E390" s="155"/>
      <c r="F390" s="155"/>
      <c r="G390" s="155"/>
      <c r="H390" s="155"/>
      <c r="I390" s="155"/>
      <c r="J390" s="155"/>
      <c r="K390" s="155"/>
      <c r="L390" s="155"/>
      <c r="M390" s="155"/>
      <c r="N390" s="155"/>
      <c r="O390" s="155"/>
      <c r="P390" s="155"/>
      <c r="Q390" s="155"/>
      <c r="R390" s="155"/>
      <c r="S390" s="155"/>
      <c r="T390" s="155"/>
      <c r="U390" s="155"/>
      <c r="V390" s="155"/>
      <c r="W390" s="155"/>
      <c r="X390" s="155"/>
      <c r="Y390" s="155"/>
      <c r="Z390" s="155"/>
      <c r="AA390" s="155"/>
      <c r="AB390" s="155"/>
      <c r="AC390" s="155"/>
      <c r="AD390" s="155"/>
      <c r="AE390" s="155"/>
      <c r="AF390" s="155"/>
      <c r="AG390" s="155"/>
      <c r="AH390" s="155"/>
      <c r="AI390" s="155"/>
      <c r="AJ390" s="155"/>
      <c r="AK390" s="155"/>
      <c r="AL390" s="155"/>
      <c r="AM390" s="155"/>
      <c r="AN390" s="155"/>
      <c r="AO390" s="155"/>
      <c r="AP390" s="155"/>
      <c r="AQ390" s="155"/>
      <c r="AR390" s="155"/>
      <c r="AS390" s="155"/>
      <c r="AT390" s="155"/>
      <c r="AU390" s="155"/>
      <c r="AV390" s="155"/>
      <c r="AW390" s="155"/>
      <c r="AX390" s="155"/>
      <c r="AY390" s="155"/>
      <c r="AZ390" s="155"/>
      <c r="BA390" s="155"/>
      <c r="BB390" s="155"/>
      <c r="BC390" s="155"/>
      <c r="BD390" s="155"/>
      <c r="BE390" s="155"/>
      <c r="BF390" s="155"/>
      <c r="BG390" s="155"/>
      <c r="BH390" s="155"/>
    </row>
    <row r="391" spans="1:60" x14ac:dyDescent="0.2">
      <c r="A391" s="155"/>
      <c r="B391" s="155"/>
      <c r="C391" s="155"/>
      <c r="D391" s="155"/>
      <c r="E391" s="155"/>
      <c r="F391" s="155"/>
      <c r="G391" s="155"/>
      <c r="H391" s="155"/>
      <c r="I391" s="155"/>
      <c r="J391" s="155"/>
      <c r="K391" s="155"/>
      <c r="L391" s="155"/>
      <c r="M391" s="155"/>
      <c r="N391" s="155"/>
      <c r="O391" s="155"/>
      <c r="P391" s="155"/>
      <c r="Q391" s="155"/>
      <c r="R391" s="155"/>
      <c r="S391" s="155"/>
      <c r="T391" s="155"/>
      <c r="U391" s="155"/>
      <c r="V391" s="155"/>
      <c r="W391" s="155"/>
      <c r="X391" s="155"/>
      <c r="Y391" s="155"/>
      <c r="Z391" s="155"/>
      <c r="AA391" s="155"/>
      <c r="AB391" s="155"/>
      <c r="AC391" s="155"/>
      <c r="AD391" s="155"/>
      <c r="AE391" s="155"/>
      <c r="AF391" s="155"/>
      <c r="AG391" s="155"/>
      <c r="AH391" s="155"/>
      <c r="AI391" s="155"/>
      <c r="AJ391" s="155"/>
      <c r="AK391" s="155"/>
      <c r="AL391" s="155"/>
      <c r="AM391" s="155"/>
      <c r="AN391" s="155"/>
      <c r="AO391" s="155"/>
      <c r="AP391" s="155"/>
      <c r="AQ391" s="155"/>
      <c r="AR391" s="155"/>
      <c r="AS391" s="155"/>
      <c r="AT391" s="155"/>
      <c r="AU391" s="155"/>
      <c r="AV391" s="155"/>
      <c r="AW391" s="155"/>
      <c r="AX391" s="155"/>
      <c r="AY391" s="155"/>
      <c r="AZ391" s="155"/>
      <c r="BA391" s="155"/>
      <c r="BB391" s="155"/>
      <c r="BC391" s="155"/>
      <c r="BD391" s="155"/>
      <c r="BE391" s="155"/>
      <c r="BF391" s="155"/>
      <c r="BG391" s="155"/>
      <c r="BH391" s="155"/>
    </row>
    <row r="392" spans="1:60" x14ac:dyDescent="0.2">
      <c r="A392" s="155"/>
      <c r="B392" s="155"/>
      <c r="C392" s="155"/>
      <c r="D392" s="155"/>
      <c r="E392" s="155"/>
      <c r="F392" s="155"/>
      <c r="G392" s="155"/>
      <c r="H392" s="155"/>
      <c r="I392" s="155"/>
      <c r="J392" s="155"/>
      <c r="K392" s="155"/>
      <c r="L392" s="155"/>
      <c r="M392" s="155"/>
      <c r="N392" s="155"/>
      <c r="O392" s="155"/>
      <c r="P392" s="155"/>
      <c r="Q392" s="155"/>
      <c r="R392" s="155"/>
      <c r="S392" s="155"/>
      <c r="T392" s="155"/>
      <c r="U392" s="155"/>
      <c r="V392" s="155"/>
      <c r="W392" s="155"/>
      <c r="X392" s="155"/>
      <c r="Y392" s="155"/>
      <c r="Z392" s="155"/>
      <c r="AA392" s="155"/>
      <c r="AB392" s="155"/>
      <c r="AC392" s="155"/>
      <c r="AD392" s="155"/>
      <c r="AE392" s="155"/>
      <c r="AF392" s="155"/>
      <c r="AG392" s="155"/>
      <c r="AH392" s="155"/>
      <c r="AI392" s="155"/>
      <c r="AJ392" s="155"/>
      <c r="AK392" s="155"/>
      <c r="AL392" s="155"/>
      <c r="AM392" s="155"/>
      <c r="AN392" s="155"/>
      <c r="AO392" s="155"/>
      <c r="AP392" s="155"/>
      <c r="AQ392" s="155"/>
      <c r="AR392" s="155"/>
      <c r="AS392" s="155"/>
      <c r="AT392" s="155"/>
      <c r="AU392" s="155"/>
      <c r="AV392" s="155"/>
      <c r="AW392" s="155"/>
      <c r="AX392" s="155"/>
      <c r="AY392" s="155"/>
      <c r="AZ392" s="155"/>
      <c r="BA392" s="155"/>
      <c r="BB392" s="155"/>
      <c r="BC392" s="155"/>
      <c r="BD392" s="155"/>
      <c r="BE392" s="155"/>
      <c r="BF392" s="155"/>
      <c r="BG392" s="155"/>
      <c r="BH392" s="155"/>
    </row>
    <row r="393" spans="1:60" x14ac:dyDescent="0.2">
      <c r="A393" s="155"/>
      <c r="B393" s="155"/>
      <c r="C393" s="155"/>
      <c r="D393" s="155"/>
      <c r="E393" s="155"/>
      <c r="F393" s="155"/>
      <c r="G393" s="155"/>
      <c r="H393" s="155"/>
      <c r="I393" s="155"/>
      <c r="J393" s="155"/>
      <c r="K393" s="155"/>
      <c r="L393" s="155"/>
      <c r="M393" s="155"/>
      <c r="N393" s="155"/>
      <c r="O393" s="155"/>
      <c r="P393" s="155"/>
      <c r="Q393" s="155"/>
      <c r="R393" s="155"/>
      <c r="S393" s="155"/>
      <c r="T393" s="155"/>
      <c r="U393" s="155"/>
      <c r="V393" s="155"/>
      <c r="W393" s="155"/>
      <c r="X393" s="155"/>
      <c r="Y393" s="155"/>
      <c r="Z393" s="155"/>
      <c r="AA393" s="155"/>
      <c r="AB393" s="155"/>
      <c r="AC393" s="155"/>
      <c r="AD393" s="155"/>
      <c r="AE393" s="155"/>
      <c r="AF393" s="155"/>
      <c r="AG393" s="155"/>
      <c r="AH393" s="155"/>
      <c r="AI393" s="155"/>
      <c r="AJ393" s="155"/>
      <c r="AK393" s="155"/>
      <c r="AL393" s="155"/>
      <c r="AM393" s="155"/>
      <c r="AN393" s="155"/>
      <c r="AO393" s="155"/>
      <c r="AP393" s="155"/>
      <c r="AQ393" s="155"/>
      <c r="AR393" s="155"/>
      <c r="AS393" s="155"/>
      <c r="AT393" s="155"/>
      <c r="AU393" s="155"/>
      <c r="AV393" s="155"/>
      <c r="AW393" s="155"/>
      <c r="AX393" s="155"/>
      <c r="AY393" s="155"/>
      <c r="AZ393" s="155"/>
      <c r="BA393" s="155"/>
      <c r="BB393" s="155"/>
      <c r="BC393" s="155"/>
      <c r="BD393" s="155"/>
      <c r="BE393" s="155"/>
      <c r="BF393" s="155"/>
      <c r="BG393" s="155"/>
      <c r="BH393" s="155"/>
    </row>
    <row r="394" spans="1:60" x14ac:dyDescent="0.2">
      <c r="A394" s="155"/>
      <c r="B394" s="155"/>
      <c r="C394" s="155"/>
      <c r="D394" s="155"/>
      <c r="E394" s="155"/>
      <c r="F394" s="155"/>
      <c r="G394" s="155"/>
      <c r="H394" s="155"/>
      <c r="I394" s="155"/>
      <c r="J394" s="155"/>
      <c r="K394" s="155"/>
      <c r="L394" s="155"/>
      <c r="M394" s="155"/>
      <c r="N394" s="155"/>
      <c r="O394" s="155"/>
      <c r="P394" s="155"/>
      <c r="Q394" s="155"/>
      <c r="R394" s="155"/>
      <c r="S394" s="155"/>
      <c r="T394" s="155"/>
      <c r="U394" s="155"/>
      <c r="V394" s="155"/>
      <c r="W394" s="155"/>
      <c r="X394" s="155"/>
      <c r="Y394" s="155"/>
      <c r="Z394" s="155"/>
      <c r="AA394" s="155"/>
      <c r="AB394" s="155"/>
      <c r="AC394" s="155"/>
      <c r="AD394" s="155"/>
      <c r="AE394" s="155"/>
      <c r="AF394" s="155"/>
      <c r="AG394" s="155"/>
      <c r="AH394" s="155"/>
      <c r="AI394" s="155"/>
      <c r="AJ394" s="155"/>
      <c r="AK394" s="155"/>
      <c r="AL394" s="155"/>
      <c r="AM394" s="155"/>
      <c r="AN394" s="155"/>
      <c r="AO394" s="155"/>
      <c r="AP394" s="155"/>
      <c r="AQ394" s="155"/>
      <c r="AR394" s="155"/>
      <c r="AS394" s="155"/>
      <c r="AT394" s="155"/>
      <c r="AU394" s="155"/>
      <c r="AV394" s="155"/>
      <c r="AW394" s="155"/>
      <c r="AX394" s="155"/>
      <c r="AY394" s="155"/>
      <c r="AZ394" s="155"/>
      <c r="BA394" s="155"/>
      <c r="BB394" s="155"/>
      <c r="BC394" s="155"/>
      <c r="BD394" s="155"/>
      <c r="BE394" s="155"/>
      <c r="BF394" s="155"/>
      <c r="BG394" s="155"/>
      <c r="BH394" s="155"/>
    </row>
    <row r="395" spans="1:60" x14ac:dyDescent="0.2">
      <c r="A395" s="155"/>
      <c r="B395" s="155"/>
      <c r="C395" s="155"/>
      <c r="D395" s="155"/>
      <c r="E395" s="155"/>
      <c r="F395" s="155"/>
      <c r="G395" s="155"/>
      <c r="H395" s="155"/>
      <c r="I395" s="155"/>
      <c r="J395" s="155"/>
      <c r="K395" s="155"/>
      <c r="L395" s="155"/>
      <c r="M395" s="155"/>
      <c r="N395" s="155"/>
      <c r="O395" s="155"/>
      <c r="P395" s="155"/>
      <c r="Q395" s="155"/>
      <c r="R395" s="155"/>
      <c r="S395" s="155"/>
      <c r="T395" s="155"/>
      <c r="U395" s="155"/>
      <c r="V395" s="155"/>
      <c r="W395" s="155"/>
      <c r="X395" s="155"/>
      <c r="Y395" s="155"/>
      <c r="Z395" s="155"/>
      <c r="AA395" s="155"/>
      <c r="AB395" s="155"/>
      <c r="AC395" s="155"/>
      <c r="AD395" s="155"/>
      <c r="AE395" s="155"/>
      <c r="AF395" s="155"/>
      <c r="AG395" s="155"/>
      <c r="AH395" s="155"/>
      <c r="AI395" s="155"/>
      <c r="AJ395" s="155"/>
      <c r="AK395" s="155"/>
      <c r="AL395" s="155"/>
      <c r="AM395" s="155"/>
      <c r="AN395" s="155"/>
      <c r="AO395" s="155"/>
      <c r="AP395" s="155"/>
      <c r="AQ395" s="155"/>
      <c r="AR395" s="155"/>
      <c r="AS395" s="155"/>
      <c r="AT395" s="155"/>
      <c r="AU395" s="155"/>
      <c r="AV395" s="155"/>
      <c r="AW395" s="155"/>
      <c r="AX395" s="155"/>
      <c r="AY395" s="155"/>
      <c r="AZ395" s="155"/>
      <c r="BA395" s="155"/>
      <c r="BB395" s="155"/>
      <c r="BC395" s="155"/>
      <c r="BD395" s="155"/>
      <c r="BE395" s="155"/>
      <c r="BF395" s="155"/>
      <c r="BG395" s="155"/>
      <c r="BH395" s="155"/>
    </row>
    <row r="396" spans="1:60" x14ac:dyDescent="0.2">
      <c r="A396" s="155"/>
      <c r="B396" s="155"/>
      <c r="C396" s="155"/>
      <c r="D396" s="155"/>
      <c r="E396" s="155"/>
      <c r="F396" s="155"/>
      <c r="G396" s="155"/>
      <c r="H396" s="155"/>
      <c r="I396" s="155"/>
      <c r="J396" s="155"/>
      <c r="K396" s="155"/>
      <c r="L396" s="155"/>
      <c r="M396" s="155"/>
      <c r="N396" s="155"/>
      <c r="O396" s="155"/>
      <c r="P396" s="155"/>
      <c r="Q396" s="155"/>
      <c r="R396" s="155"/>
      <c r="S396" s="155"/>
      <c r="T396" s="155"/>
      <c r="U396" s="155"/>
      <c r="V396" s="155"/>
      <c r="W396" s="155"/>
      <c r="X396" s="155"/>
      <c r="Y396" s="155"/>
      <c r="Z396" s="155"/>
      <c r="AA396" s="155"/>
      <c r="AB396" s="155"/>
      <c r="AC396" s="155"/>
      <c r="AD396" s="155"/>
      <c r="AE396" s="155"/>
      <c r="AF396" s="155"/>
      <c r="AG396" s="155"/>
      <c r="AH396" s="155"/>
      <c r="AI396" s="155"/>
      <c r="AJ396" s="155"/>
      <c r="AK396" s="155"/>
      <c r="AL396" s="155"/>
      <c r="AM396" s="155"/>
      <c r="AN396" s="155"/>
      <c r="AO396" s="155"/>
      <c r="AP396" s="155"/>
      <c r="AQ396" s="155"/>
      <c r="AR396" s="155"/>
      <c r="AS396" s="155"/>
      <c r="AT396" s="155"/>
      <c r="AU396" s="155"/>
      <c r="AV396" s="155"/>
      <c r="AW396" s="155"/>
      <c r="AX396" s="155"/>
      <c r="AY396" s="155"/>
      <c r="AZ396" s="155"/>
      <c r="BA396" s="155"/>
      <c r="BB396" s="155"/>
      <c r="BC396" s="155"/>
      <c r="BD396" s="155"/>
      <c r="BE396" s="155"/>
      <c r="BF396" s="155"/>
      <c r="BG396" s="155"/>
      <c r="BH396" s="155"/>
    </row>
    <row r="397" spans="1:60" x14ac:dyDescent="0.2">
      <c r="A397" s="155"/>
      <c r="B397" s="155"/>
      <c r="C397" s="155"/>
      <c r="D397" s="155"/>
      <c r="E397" s="155"/>
      <c r="F397" s="155"/>
      <c r="G397" s="155"/>
      <c r="H397" s="155"/>
      <c r="I397" s="155"/>
      <c r="J397" s="155"/>
      <c r="K397" s="155"/>
      <c r="L397" s="155"/>
      <c r="M397" s="155"/>
      <c r="N397" s="155"/>
      <c r="O397" s="155"/>
      <c r="P397" s="155"/>
      <c r="Q397" s="155"/>
      <c r="R397" s="155"/>
      <c r="S397" s="155"/>
      <c r="T397" s="155"/>
      <c r="U397" s="155"/>
      <c r="V397" s="155"/>
      <c r="W397" s="155"/>
      <c r="X397" s="155"/>
      <c r="Y397" s="155"/>
      <c r="Z397" s="155"/>
      <c r="AA397" s="155"/>
      <c r="AB397" s="155"/>
      <c r="AC397" s="155"/>
      <c r="AD397" s="155"/>
      <c r="AE397" s="155"/>
      <c r="AF397" s="155"/>
      <c r="AG397" s="155"/>
      <c r="AH397" s="155"/>
      <c r="AI397" s="155"/>
      <c r="AJ397" s="155"/>
      <c r="AK397" s="155"/>
      <c r="AL397" s="155"/>
      <c r="AM397" s="155"/>
      <c r="AN397" s="155"/>
      <c r="AO397" s="155"/>
      <c r="AP397" s="155"/>
      <c r="AQ397" s="155"/>
      <c r="AR397" s="155"/>
      <c r="AS397" s="155"/>
      <c r="AT397" s="155"/>
      <c r="AU397" s="155"/>
      <c r="AV397" s="155"/>
      <c r="AW397" s="155"/>
      <c r="AX397" s="155"/>
      <c r="AY397" s="155"/>
      <c r="AZ397" s="155"/>
      <c r="BA397" s="155"/>
      <c r="BB397" s="155"/>
      <c r="BC397" s="155"/>
      <c r="BD397" s="155"/>
      <c r="BE397" s="155"/>
      <c r="BF397" s="155"/>
      <c r="BG397" s="155"/>
      <c r="BH397" s="155"/>
    </row>
    <row r="398" spans="1:60" x14ac:dyDescent="0.2">
      <c r="A398" s="155"/>
      <c r="B398" s="155"/>
      <c r="C398" s="155"/>
      <c r="D398" s="155"/>
      <c r="E398" s="155"/>
      <c r="F398" s="155"/>
      <c r="G398" s="155"/>
      <c r="H398" s="155"/>
      <c r="I398" s="155"/>
      <c r="J398" s="155"/>
      <c r="K398" s="155"/>
      <c r="L398" s="155"/>
      <c r="M398" s="155"/>
      <c r="N398" s="155"/>
      <c r="O398" s="155"/>
      <c r="P398" s="155"/>
      <c r="Q398" s="155"/>
      <c r="R398" s="155"/>
      <c r="S398" s="155"/>
      <c r="T398" s="155"/>
      <c r="U398" s="155"/>
      <c r="V398" s="155"/>
      <c r="W398" s="155"/>
      <c r="X398" s="155"/>
      <c r="Y398" s="155"/>
      <c r="Z398" s="155"/>
      <c r="AA398" s="155"/>
      <c r="AB398" s="155"/>
      <c r="AC398" s="155"/>
      <c r="AD398" s="155"/>
      <c r="AE398" s="155"/>
      <c r="AF398" s="155"/>
      <c r="AG398" s="155"/>
      <c r="AH398" s="155"/>
      <c r="AI398" s="155"/>
      <c r="AJ398" s="155"/>
      <c r="AK398" s="155"/>
      <c r="AL398" s="155"/>
      <c r="AM398" s="155"/>
      <c r="AN398" s="155"/>
      <c r="AO398" s="155"/>
      <c r="AP398" s="155"/>
      <c r="AQ398" s="155"/>
      <c r="AR398" s="155"/>
      <c r="AS398" s="155"/>
      <c r="AT398" s="155"/>
      <c r="AU398" s="155"/>
      <c r="AV398" s="155"/>
      <c r="AW398" s="155"/>
      <c r="AX398" s="155"/>
      <c r="AY398" s="155"/>
      <c r="AZ398" s="155"/>
      <c r="BA398" s="155"/>
      <c r="BB398" s="155"/>
      <c r="BC398" s="155"/>
      <c r="BD398" s="155"/>
      <c r="BE398" s="155"/>
      <c r="BF398" s="155"/>
      <c r="BG398" s="155"/>
      <c r="BH398" s="155"/>
    </row>
    <row r="399" spans="1:60" x14ac:dyDescent="0.2">
      <c r="A399" s="155"/>
      <c r="B399" s="155"/>
      <c r="C399" s="155"/>
      <c r="D399" s="155"/>
      <c r="E399" s="155"/>
      <c r="F399" s="155"/>
      <c r="G399" s="155"/>
      <c r="H399" s="155"/>
      <c r="I399" s="155"/>
      <c r="J399" s="155"/>
      <c r="K399" s="155"/>
      <c r="L399" s="155"/>
      <c r="M399" s="155"/>
      <c r="N399" s="155"/>
      <c r="O399" s="155"/>
      <c r="P399" s="155"/>
      <c r="Q399" s="155"/>
      <c r="R399" s="155"/>
      <c r="S399" s="155"/>
      <c r="T399" s="155"/>
      <c r="U399" s="155"/>
      <c r="V399" s="155"/>
      <c r="W399" s="155"/>
      <c r="X399" s="155"/>
      <c r="Y399" s="155"/>
      <c r="Z399" s="155"/>
      <c r="AA399" s="155"/>
      <c r="AB399" s="155"/>
      <c r="AC399" s="155"/>
      <c r="AD399" s="155"/>
      <c r="AE399" s="155"/>
      <c r="AF399" s="155"/>
      <c r="AG399" s="155"/>
      <c r="AH399" s="155"/>
      <c r="AI399" s="155"/>
      <c r="AJ399" s="155"/>
      <c r="AK399" s="155"/>
      <c r="AL399" s="155"/>
      <c r="AM399" s="155"/>
      <c r="AN399" s="155"/>
      <c r="AO399" s="155"/>
      <c r="AP399" s="155"/>
      <c r="AQ399" s="155"/>
      <c r="AR399" s="155"/>
      <c r="AS399" s="155"/>
      <c r="AT399" s="155"/>
      <c r="AU399" s="155"/>
      <c r="AV399" s="155"/>
      <c r="AW399" s="155"/>
      <c r="AX399" s="155"/>
      <c r="AY399" s="155"/>
      <c r="AZ399" s="155"/>
      <c r="BA399" s="155"/>
      <c r="BB399" s="155"/>
      <c r="BC399" s="155"/>
      <c r="BD399" s="155"/>
      <c r="BE399" s="155"/>
      <c r="BF399" s="155"/>
      <c r="BG399" s="155"/>
      <c r="BH399" s="155"/>
    </row>
    <row r="400" spans="1:60" x14ac:dyDescent="0.2">
      <c r="A400" s="155"/>
      <c r="B400" s="155"/>
      <c r="C400" s="155"/>
      <c r="D400" s="155"/>
      <c r="E400" s="155"/>
      <c r="F400" s="155"/>
      <c r="G400" s="155"/>
      <c r="H400" s="155"/>
      <c r="I400" s="155"/>
      <c r="J400" s="155"/>
      <c r="K400" s="155"/>
      <c r="L400" s="155"/>
      <c r="M400" s="155"/>
      <c r="N400" s="155"/>
      <c r="O400" s="155"/>
      <c r="P400" s="155"/>
      <c r="Q400" s="155"/>
      <c r="R400" s="155"/>
      <c r="S400" s="155"/>
      <c r="T400" s="155"/>
      <c r="U400" s="155"/>
      <c r="V400" s="155"/>
      <c r="W400" s="155"/>
      <c r="X400" s="155"/>
      <c r="Y400" s="155"/>
      <c r="Z400" s="155"/>
      <c r="AA400" s="155"/>
      <c r="AB400" s="155"/>
      <c r="AC400" s="155"/>
      <c r="AD400" s="155"/>
      <c r="AE400" s="155"/>
      <c r="AF400" s="155"/>
      <c r="AG400" s="155"/>
      <c r="AH400" s="155"/>
      <c r="AI400" s="155"/>
      <c r="AJ400" s="155"/>
      <c r="AK400" s="155"/>
      <c r="AL400" s="155"/>
      <c r="AM400" s="155"/>
      <c r="AN400" s="155"/>
      <c r="AO400" s="155"/>
      <c r="AP400" s="155"/>
      <c r="AQ400" s="155"/>
      <c r="AR400" s="155"/>
      <c r="AS400" s="155"/>
      <c r="AT400" s="155"/>
      <c r="AU400" s="155"/>
      <c r="AV400" s="155"/>
      <c r="AW400" s="155"/>
      <c r="AX400" s="155"/>
      <c r="AY400" s="155"/>
      <c r="AZ400" s="155"/>
      <c r="BA400" s="155"/>
      <c r="BB400" s="155"/>
      <c r="BC400" s="155"/>
      <c r="BD400" s="155"/>
      <c r="BE400" s="155"/>
      <c r="BF400" s="155"/>
      <c r="BG400" s="155"/>
      <c r="BH400" s="155"/>
    </row>
    <row r="401" spans="1:60" x14ac:dyDescent="0.2">
      <c r="A401" s="155"/>
      <c r="B401" s="155"/>
      <c r="C401" s="155"/>
      <c r="D401" s="155"/>
      <c r="E401" s="155"/>
      <c r="F401" s="155"/>
      <c r="G401" s="155"/>
      <c r="H401" s="155"/>
      <c r="I401" s="155"/>
      <c r="J401" s="155"/>
      <c r="K401" s="155"/>
      <c r="L401" s="155"/>
      <c r="M401" s="155"/>
      <c r="N401" s="155"/>
      <c r="O401" s="155"/>
      <c r="P401" s="155"/>
      <c r="Q401" s="155"/>
      <c r="R401" s="155"/>
      <c r="S401" s="155"/>
      <c r="T401" s="155"/>
      <c r="U401" s="155"/>
      <c r="V401" s="155"/>
      <c r="W401" s="155"/>
      <c r="X401" s="155"/>
      <c r="Y401" s="155"/>
      <c r="Z401" s="155"/>
      <c r="AA401" s="155"/>
      <c r="AB401" s="155"/>
      <c r="AC401" s="155"/>
      <c r="AD401" s="155"/>
      <c r="AE401" s="155"/>
      <c r="AF401" s="155"/>
      <c r="AG401" s="155"/>
      <c r="AH401" s="155"/>
      <c r="AI401" s="155"/>
      <c r="AJ401" s="155"/>
      <c r="AK401" s="155"/>
      <c r="AL401" s="155"/>
      <c r="AM401" s="155"/>
      <c r="AN401" s="155"/>
      <c r="AO401" s="155"/>
      <c r="AP401" s="155"/>
      <c r="AQ401" s="155"/>
      <c r="AR401" s="155"/>
      <c r="AS401" s="155"/>
      <c r="AT401" s="155"/>
      <c r="AU401" s="155"/>
      <c r="AV401" s="155"/>
      <c r="AW401" s="155"/>
      <c r="AX401" s="155"/>
      <c r="AY401" s="155"/>
      <c r="AZ401" s="155"/>
      <c r="BA401" s="155"/>
      <c r="BB401" s="155"/>
      <c r="BC401" s="155"/>
      <c r="BD401" s="155"/>
      <c r="BE401" s="155"/>
      <c r="BF401" s="155"/>
      <c r="BG401" s="155"/>
      <c r="BH401" s="155"/>
    </row>
    <row r="402" spans="1:60" x14ac:dyDescent="0.2">
      <c r="A402" s="155"/>
      <c r="B402" s="155"/>
      <c r="C402" s="155"/>
      <c r="D402" s="155"/>
      <c r="E402" s="155"/>
      <c r="F402" s="155"/>
      <c r="G402" s="155"/>
      <c r="H402" s="155"/>
      <c r="I402" s="155"/>
      <c r="J402" s="155"/>
      <c r="K402" s="155"/>
      <c r="L402" s="155"/>
      <c r="M402" s="155"/>
      <c r="N402" s="155"/>
      <c r="O402" s="155"/>
      <c r="P402" s="155"/>
      <c r="Q402" s="155"/>
      <c r="R402" s="155"/>
      <c r="S402" s="155"/>
      <c r="T402" s="155"/>
      <c r="U402" s="155"/>
      <c r="V402" s="155"/>
      <c r="W402" s="155"/>
      <c r="X402" s="155"/>
      <c r="Y402" s="155"/>
      <c r="Z402" s="155"/>
      <c r="AA402" s="155"/>
      <c r="AB402" s="155"/>
      <c r="AC402" s="155"/>
      <c r="AD402" s="155"/>
      <c r="AE402" s="155"/>
      <c r="AF402" s="155"/>
      <c r="AG402" s="155"/>
      <c r="AH402" s="155"/>
      <c r="AI402" s="155"/>
      <c r="AJ402" s="155"/>
      <c r="AK402" s="155"/>
      <c r="AL402" s="155"/>
      <c r="AM402" s="155"/>
      <c r="AN402" s="155"/>
      <c r="AO402" s="155"/>
      <c r="AP402" s="155"/>
      <c r="AQ402" s="155"/>
      <c r="AR402" s="155"/>
      <c r="AS402" s="155"/>
      <c r="AT402" s="155"/>
      <c r="AU402" s="155"/>
      <c r="AV402" s="155"/>
      <c r="AW402" s="155"/>
      <c r="AX402" s="155"/>
      <c r="AY402" s="155"/>
      <c r="AZ402" s="155"/>
      <c r="BA402" s="155"/>
      <c r="BB402" s="155"/>
      <c r="BC402" s="155"/>
      <c r="BD402" s="155"/>
      <c r="BE402" s="155"/>
      <c r="BF402" s="155"/>
      <c r="BG402" s="155"/>
      <c r="BH402" s="155"/>
    </row>
    <row r="403" spans="1:60" x14ac:dyDescent="0.2">
      <c r="A403" s="155"/>
      <c r="B403" s="155"/>
      <c r="C403" s="155"/>
      <c r="D403" s="155"/>
      <c r="E403" s="155"/>
      <c r="F403" s="155"/>
      <c r="G403" s="155"/>
      <c r="H403" s="155"/>
      <c r="I403" s="155"/>
      <c r="J403" s="155"/>
      <c r="K403" s="155"/>
      <c r="L403" s="155"/>
      <c r="M403" s="155"/>
      <c r="N403" s="155"/>
      <c r="O403" s="155"/>
      <c r="P403" s="155"/>
      <c r="Q403" s="155"/>
      <c r="R403" s="155"/>
      <c r="S403" s="155"/>
      <c r="T403" s="155"/>
      <c r="U403" s="155"/>
      <c r="V403" s="155"/>
      <c r="W403" s="155"/>
      <c r="X403" s="155"/>
      <c r="Y403" s="155"/>
      <c r="Z403" s="155"/>
      <c r="AA403" s="155"/>
      <c r="AB403" s="155"/>
      <c r="AC403" s="155"/>
      <c r="AD403" s="155"/>
      <c r="AE403" s="155"/>
      <c r="AF403" s="155"/>
      <c r="AG403" s="155"/>
      <c r="AH403" s="155"/>
      <c r="AI403" s="155"/>
      <c r="AJ403" s="155"/>
      <c r="AK403" s="155"/>
      <c r="AL403" s="155"/>
      <c r="AM403" s="155"/>
      <c r="AN403" s="155"/>
      <c r="AO403" s="155"/>
      <c r="AP403" s="155"/>
      <c r="AQ403" s="155"/>
      <c r="AR403" s="155"/>
      <c r="AS403" s="155"/>
      <c r="AT403" s="155"/>
      <c r="AU403" s="155"/>
      <c r="AV403" s="155"/>
      <c r="AW403" s="155"/>
      <c r="AX403" s="155"/>
      <c r="AY403" s="155"/>
      <c r="AZ403" s="155"/>
      <c r="BA403" s="155"/>
      <c r="BB403" s="155"/>
      <c r="BC403" s="155"/>
      <c r="BD403" s="155"/>
      <c r="BE403" s="155"/>
      <c r="BF403" s="155"/>
      <c r="BG403" s="155"/>
      <c r="BH403" s="155"/>
    </row>
    <row r="404" spans="1:60" x14ac:dyDescent="0.2">
      <c r="A404" s="155"/>
      <c r="B404" s="155"/>
      <c r="C404" s="155"/>
      <c r="D404" s="155"/>
      <c r="E404" s="155"/>
      <c r="F404" s="155"/>
      <c r="G404" s="155"/>
      <c r="H404" s="155"/>
      <c r="I404" s="155"/>
      <c r="J404" s="155"/>
      <c r="K404" s="155"/>
      <c r="L404" s="155"/>
      <c r="M404" s="155"/>
      <c r="N404" s="155"/>
      <c r="O404" s="155"/>
      <c r="P404" s="155"/>
      <c r="Q404" s="155"/>
      <c r="R404" s="155"/>
      <c r="S404" s="155"/>
      <c r="T404" s="155"/>
      <c r="U404" s="155"/>
      <c r="V404" s="155"/>
      <c r="W404" s="155"/>
      <c r="X404" s="155"/>
      <c r="Y404" s="155"/>
      <c r="Z404" s="155"/>
      <c r="AA404" s="155"/>
      <c r="AB404" s="155"/>
      <c r="AC404" s="155"/>
      <c r="AD404" s="155"/>
      <c r="AE404" s="155"/>
      <c r="AF404" s="155"/>
      <c r="AG404" s="155"/>
      <c r="AH404" s="155"/>
      <c r="AI404" s="155"/>
      <c r="AJ404" s="155"/>
      <c r="AK404" s="155"/>
      <c r="AL404" s="155"/>
      <c r="AM404" s="155"/>
      <c r="AN404" s="155"/>
      <c r="AO404" s="155"/>
      <c r="AP404" s="155"/>
      <c r="AQ404" s="155"/>
      <c r="AR404" s="155"/>
      <c r="AS404" s="155"/>
      <c r="AT404" s="155"/>
      <c r="AU404" s="155"/>
      <c r="AV404" s="155"/>
      <c r="AW404" s="155"/>
      <c r="AX404" s="155"/>
      <c r="AY404" s="155"/>
      <c r="AZ404" s="155"/>
      <c r="BA404" s="155"/>
      <c r="BB404" s="155"/>
      <c r="BC404" s="155"/>
      <c r="BD404" s="155"/>
      <c r="BE404" s="155"/>
      <c r="BF404" s="155"/>
      <c r="BG404" s="155"/>
      <c r="BH404" s="155"/>
    </row>
    <row r="405" spans="1:60" x14ac:dyDescent="0.2">
      <c r="A405" s="155"/>
      <c r="B405" s="155"/>
      <c r="C405" s="155"/>
      <c r="D405" s="155"/>
      <c r="E405" s="155"/>
      <c r="F405" s="155"/>
      <c r="G405" s="155"/>
      <c r="H405" s="155"/>
      <c r="I405" s="155"/>
      <c r="J405" s="155"/>
      <c r="K405" s="155"/>
      <c r="L405" s="155"/>
      <c r="M405" s="155"/>
      <c r="N405" s="155"/>
      <c r="O405" s="155"/>
      <c r="P405" s="155"/>
      <c r="Q405" s="155"/>
      <c r="R405" s="155"/>
      <c r="S405" s="155"/>
      <c r="T405" s="155"/>
      <c r="U405" s="155"/>
      <c r="V405" s="155"/>
      <c r="W405" s="155"/>
      <c r="X405" s="155"/>
      <c r="Y405" s="155"/>
      <c r="Z405" s="155"/>
      <c r="AA405" s="155"/>
      <c r="AB405" s="155"/>
      <c r="AC405" s="155"/>
      <c r="AD405" s="155"/>
      <c r="AE405" s="155"/>
      <c r="AF405" s="155"/>
      <c r="AG405" s="155"/>
      <c r="AH405" s="155"/>
      <c r="AI405" s="155"/>
      <c r="AJ405" s="155"/>
      <c r="AK405" s="155"/>
      <c r="AL405" s="155"/>
      <c r="AM405" s="155"/>
      <c r="AN405" s="155"/>
      <c r="AO405" s="155"/>
      <c r="AP405" s="155"/>
      <c r="AQ405" s="155"/>
      <c r="AR405" s="155"/>
      <c r="AS405" s="155"/>
      <c r="AT405" s="155"/>
      <c r="AU405" s="155"/>
      <c r="AV405" s="155"/>
      <c r="AW405" s="155"/>
      <c r="AX405" s="155"/>
      <c r="AY405" s="155"/>
      <c r="AZ405" s="155"/>
      <c r="BA405" s="155"/>
      <c r="BB405" s="155"/>
      <c r="BC405" s="155"/>
      <c r="BD405" s="155"/>
      <c r="BE405" s="155"/>
      <c r="BF405" s="155"/>
      <c r="BG405" s="155"/>
      <c r="BH405" s="155"/>
    </row>
    <row r="406" spans="1:60" x14ac:dyDescent="0.2">
      <c r="A406" s="155"/>
      <c r="B406" s="155"/>
      <c r="C406" s="155"/>
      <c r="D406" s="155"/>
      <c r="E406" s="155"/>
      <c r="F406" s="155"/>
      <c r="G406" s="155"/>
      <c r="H406" s="155"/>
      <c r="I406" s="155"/>
      <c r="J406" s="155"/>
      <c r="K406" s="155"/>
      <c r="L406" s="155"/>
      <c r="M406" s="155"/>
      <c r="N406" s="155"/>
      <c r="O406" s="155"/>
      <c r="P406" s="155"/>
      <c r="Q406" s="155"/>
      <c r="R406" s="155"/>
      <c r="S406" s="155"/>
      <c r="T406" s="155"/>
      <c r="U406" s="155"/>
      <c r="V406" s="155"/>
      <c r="W406" s="155"/>
      <c r="X406" s="155"/>
      <c r="Y406" s="155"/>
      <c r="Z406" s="155"/>
      <c r="AA406" s="155"/>
      <c r="AB406" s="155"/>
      <c r="AC406" s="155"/>
      <c r="AD406" s="155"/>
      <c r="AE406" s="155"/>
      <c r="AF406" s="155"/>
      <c r="AG406" s="155"/>
      <c r="AH406" s="155"/>
      <c r="AI406" s="155"/>
      <c r="AJ406" s="155"/>
      <c r="AK406" s="155"/>
      <c r="AL406" s="155"/>
      <c r="AM406" s="155"/>
      <c r="AN406" s="155"/>
      <c r="AO406" s="155"/>
      <c r="AP406" s="155"/>
      <c r="AQ406" s="155"/>
      <c r="AR406" s="155"/>
      <c r="AS406" s="155"/>
      <c r="AT406" s="155"/>
      <c r="AU406" s="155"/>
      <c r="AV406" s="155"/>
      <c r="AW406" s="155"/>
      <c r="AX406" s="155"/>
      <c r="AY406" s="155"/>
      <c r="AZ406" s="155"/>
      <c r="BA406" s="155"/>
      <c r="BB406" s="155"/>
      <c r="BC406" s="155"/>
      <c r="BD406" s="155"/>
      <c r="BE406" s="155"/>
      <c r="BF406" s="155"/>
      <c r="BG406" s="155"/>
      <c r="BH406" s="155"/>
    </row>
    <row r="407" spans="1:60" x14ac:dyDescent="0.2">
      <c r="A407" s="155"/>
      <c r="B407" s="155"/>
      <c r="C407" s="155"/>
      <c r="D407" s="155"/>
      <c r="E407" s="155"/>
      <c r="F407" s="155"/>
      <c r="G407" s="155"/>
      <c r="H407" s="155"/>
      <c r="I407" s="155"/>
      <c r="J407" s="155"/>
      <c r="K407" s="155"/>
      <c r="L407" s="155"/>
      <c r="M407" s="155"/>
      <c r="N407" s="155"/>
      <c r="O407" s="155"/>
      <c r="P407" s="155"/>
      <c r="Q407" s="155"/>
      <c r="R407" s="155"/>
      <c r="S407" s="155"/>
      <c r="T407" s="155"/>
      <c r="U407" s="155"/>
      <c r="V407" s="155"/>
      <c r="W407" s="155"/>
      <c r="X407" s="155"/>
      <c r="Y407" s="155"/>
      <c r="Z407" s="155"/>
      <c r="AA407" s="155"/>
      <c r="AB407" s="155"/>
      <c r="AC407" s="155"/>
      <c r="AD407" s="155"/>
      <c r="AE407" s="155"/>
      <c r="AF407" s="155"/>
      <c r="AG407" s="155"/>
      <c r="AH407" s="155"/>
      <c r="AI407" s="155"/>
      <c r="AJ407" s="155"/>
      <c r="AK407" s="155"/>
      <c r="AL407" s="155"/>
      <c r="AM407" s="155"/>
      <c r="AN407" s="155"/>
      <c r="AO407" s="155"/>
      <c r="AP407" s="155"/>
      <c r="AQ407" s="155"/>
      <c r="AR407" s="155"/>
      <c r="AS407" s="155"/>
      <c r="AT407" s="155"/>
      <c r="AU407" s="155"/>
      <c r="AV407" s="155"/>
      <c r="AW407" s="155"/>
      <c r="AX407" s="155"/>
      <c r="AY407" s="155"/>
      <c r="AZ407" s="155"/>
      <c r="BA407" s="155"/>
      <c r="BB407" s="155"/>
      <c r="BC407" s="155"/>
      <c r="BD407" s="155"/>
      <c r="BE407" s="155"/>
      <c r="BF407" s="155"/>
      <c r="BG407" s="155"/>
      <c r="BH407" s="155"/>
    </row>
    <row r="408" spans="1:60" x14ac:dyDescent="0.2">
      <c r="A408" s="155"/>
      <c r="B408" s="155"/>
      <c r="C408" s="155"/>
      <c r="D408" s="155"/>
      <c r="E408" s="155"/>
      <c r="F408" s="155"/>
      <c r="G408" s="155"/>
      <c r="H408" s="155"/>
      <c r="I408" s="155"/>
      <c r="J408" s="155"/>
      <c r="K408" s="155"/>
      <c r="L408" s="155"/>
      <c r="M408" s="155"/>
      <c r="N408" s="155"/>
      <c r="O408" s="155"/>
      <c r="P408" s="155"/>
      <c r="Q408" s="155"/>
      <c r="R408" s="155"/>
      <c r="S408" s="155"/>
      <c r="T408" s="155"/>
      <c r="U408" s="155"/>
      <c r="V408" s="155"/>
      <c r="W408" s="155"/>
      <c r="X408" s="155"/>
      <c r="Y408" s="155"/>
      <c r="Z408" s="155"/>
      <c r="AA408" s="155"/>
      <c r="AB408" s="155"/>
      <c r="AC408" s="155"/>
      <c r="AD408" s="155"/>
      <c r="AE408" s="155"/>
      <c r="AF408" s="155"/>
      <c r="AG408" s="155"/>
      <c r="AH408" s="155"/>
      <c r="AI408" s="155"/>
      <c r="AJ408" s="155"/>
      <c r="AK408" s="155"/>
      <c r="AL408" s="155"/>
      <c r="AM408" s="155"/>
      <c r="AN408" s="155"/>
      <c r="AO408" s="155"/>
      <c r="AP408" s="155"/>
      <c r="AQ408" s="155"/>
      <c r="AR408" s="155"/>
      <c r="AS408" s="155"/>
      <c r="AT408" s="155"/>
      <c r="AU408" s="155"/>
      <c r="AV408" s="155"/>
      <c r="AW408" s="155"/>
      <c r="AX408" s="155"/>
      <c r="AY408" s="155"/>
      <c r="AZ408" s="155"/>
      <c r="BA408" s="155"/>
      <c r="BB408" s="155"/>
      <c r="BC408" s="155"/>
      <c r="BD408" s="155"/>
      <c r="BE408" s="155"/>
      <c r="BF408" s="155"/>
      <c r="BG408" s="155"/>
      <c r="BH408" s="155"/>
    </row>
    <row r="409" spans="1:60" x14ac:dyDescent="0.2">
      <c r="A409" s="155"/>
      <c r="B409" s="155"/>
      <c r="C409" s="155"/>
      <c r="D409" s="155"/>
      <c r="E409" s="155"/>
      <c r="F409" s="155"/>
      <c r="G409" s="155"/>
      <c r="H409" s="155"/>
      <c r="I409" s="155"/>
      <c r="J409" s="155"/>
      <c r="K409" s="155"/>
      <c r="L409" s="155"/>
      <c r="M409" s="155"/>
      <c r="N409" s="155"/>
      <c r="O409" s="155"/>
      <c r="P409" s="155"/>
      <c r="Q409" s="155"/>
      <c r="R409" s="155"/>
      <c r="S409" s="155"/>
      <c r="T409" s="155"/>
      <c r="U409" s="155"/>
      <c r="V409" s="155"/>
      <c r="W409" s="155"/>
      <c r="X409" s="155"/>
      <c r="Y409" s="155"/>
      <c r="Z409" s="155"/>
      <c r="AA409" s="155"/>
      <c r="AB409" s="155"/>
      <c r="AC409" s="155"/>
      <c r="AD409" s="155"/>
      <c r="AE409" s="155"/>
      <c r="AF409" s="155"/>
      <c r="AG409" s="155"/>
      <c r="AH409" s="155"/>
      <c r="AI409" s="155"/>
      <c r="AJ409" s="155"/>
      <c r="AK409" s="155"/>
      <c r="AL409" s="155"/>
      <c r="AM409" s="155"/>
      <c r="AN409" s="155"/>
      <c r="AO409" s="155"/>
      <c r="AP409" s="155"/>
      <c r="AQ409" s="155"/>
      <c r="AR409" s="155"/>
      <c r="AS409" s="155"/>
      <c r="AT409" s="155"/>
      <c r="AU409" s="155"/>
      <c r="AV409" s="155"/>
      <c r="AW409" s="155"/>
      <c r="AX409" s="155"/>
      <c r="AY409" s="155"/>
      <c r="AZ409" s="155"/>
      <c r="BA409" s="155"/>
      <c r="BB409" s="155"/>
      <c r="BC409" s="155"/>
      <c r="BD409" s="155"/>
      <c r="BE409" s="155"/>
      <c r="BF409" s="155"/>
      <c r="BG409" s="155"/>
      <c r="BH409" s="155"/>
    </row>
    <row r="410" spans="1:60" x14ac:dyDescent="0.2">
      <c r="A410" s="155"/>
      <c r="B410" s="155"/>
      <c r="C410" s="155"/>
      <c r="D410" s="155"/>
      <c r="E410" s="155"/>
      <c r="F410" s="155"/>
      <c r="G410" s="155"/>
      <c r="H410" s="155"/>
      <c r="I410" s="155"/>
      <c r="J410" s="155"/>
      <c r="K410" s="155"/>
      <c r="L410" s="155"/>
      <c r="M410" s="155"/>
      <c r="N410" s="155"/>
      <c r="O410" s="155"/>
      <c r="P410" s="155"/>
      <c r="Q410" s="155"/>
      <c r="R410" s="155"/>
      <c r="S410" s="155"/>
      <c r="T410" s="155"/>
      <c r="U410" s="155"/>
      <c r="V410" s="155"/>
      <c r="W410" s="155"/>
      <c r="X410" s="155"/>
      <c r="Y410" s="155"/>
      <c r="Z410" s="155"/>
      <c r="AA410" s="155"/>
      <c r="AB410" s="155"/>
      <c r="AC410" s="155"/>
      <c r="AD410" s="155"/>
      <c r="AE410" s="155"/>
      <c r="AF410" s="155"/>
      <c r="AG410" s="155"/>
      <c r="AH410" s="155"/>
      <c r="AI410" s="155"/>
      <c r="AJ410" s="155"/>
      <c r="AK410" s="155"/>
      <c r="AL410" s="155"/>
      <c r="AM410" s="155"/>
      <c r="AN410" s="155"/>
      <c r="AO410" s="155"/>
      <c r="AP410" s="155"/>
      <c r="AQ410" s="155"/>
      <c r="AR410" s="155"/>
      <c r="AS410" s="155"/>
      <c r="AT410" s="155"/>
      <c r="AU410" s="155"/>
      <c r="AV410" s="155"/>
      <c r="AW410" s="155"/>
      <c r="AX410" s="155"/>
      <c r="AY410" s="155"/>
      <c r="AZ410" s="155"/>
      <c r="BA410" s="155"/>
      <c r="BB410" s="155"/>
      <c r="BC410" s="155"/>
      <c r="BD410" s="155"/>
      <c r="BE410" s="155"/>
      <c r="BF410" s="155"/>
      <c r="BG410" s="155"/>
      <c r="BH410" s="155"/>
    </row>
    <row r="411" spans="1:60" x14ac:dyDescent="0.2">
      <c r="A411" s="155"/>
      <c r="B411" s="155"/>
      <c r="C411" s="155"/>
      <c r="D411" s="155"/>
      <c r="E411" s="155"/>
      <c r="F411" s="155"/>
      <c r="G411" s="155"/>
      <c r="H411" s="155"/>
      <c r="I411" s="155"/>
      <c r="J411" s="155"/>
      <c r="K411" s="155"/>
      <c r="L411" s="155"/>
      <c r="M411" s="155"/>
      <c r="N411" s="155"/>
      <c r="O411" s="155"/>
      <c r="P411" s="155"/>
      <c r="Q411" s="155"/>
      <c r="R411" s="155"/>
      <c r="S411" s="155"/>
      <c r="T411" s="155"/>
      <c r="U411" s="155"/>
      <c r="V411" s="155"/>
      <c r="W411" s="155"/>
      <c r="X411" s="155"/>
      <c r="Y411" s="155"/>
      <c r="Z411" s="155"/>
      <c r="AA411" s="155"/>
      <c r="AB411" s="155"/>
      <c r="AC411" s="155"/>
      <c r="AD411" s="155"/>
      <c r="AE411" s="155"/>
      <c r="AF411" s="155"/>
      <c r="AG411" s="155"/>
      <c r="AH411" s="155"/>
      <c r="AI411" s="155"/>
      <c r="AJ411" s="155"/>
      <c r="AK411" s="155"/>
      <c r="AL411" s="155"/>
      <c r="AM411" s="155"/>
      <c r="AN411" s="155"/>
      <c r="AO411" s="155"/>
      <c r="AP411" s="155"/>
      <c r="AQ411" s="155"/>
      <c r="AR411" s="155"/>
      <c r="AS411" s="155"/>
      <c r="AT411" s="155"/>
      <c r="AU411" s="155"/>
      <c r="AV411" s="155"/>
      <c r="AW411" s="155"/>
      <c r="AX411" s="155"/>
      <c r="AY411" s="155"/>
      <c r="AZ411" s="155"/>
      <c r="BA411" s="155"/>
      <c r="BB411" s="155"/>
      <c r="BC411" s="155"/>
      <c r="BD411" s="155"/>
      <c r="BE411" s="155"/>
      <c r="BF411" s="155"/>
      <c r="BG411" s="155"/>
      <c r="BH411" s="155"/>
    </row>
    <row r="412" spans="1:60" x14ac:dyDescent="0.2">
      <c r="A412" s="155"/>
      <c r="B412" s="155"/>
      <c r="C412" s="155"/>
      <c r="D412" s="155"/>
      <c r="E412" s="155"/>
      <c r="F412" s="155"/>
      <c r="G412" s="155"/>
      <c r="H412" s="155"/>
      <c r="I412" s="155"/>
      <c r="J412" s="155"/>
      <c r="K412" s="155"/>
      <c r="L412" s="155"/>
      <c r="M412" s="155"/>
      <c r="N412" s="155"/>
      <c r="O412" s="155"/>
      <c r="P412" s="155"/>
      <c r="Q412" s="155"/>
      <c r="R412" s="155"/>
      <c r="S412" s="155"/>
      <c r="T412" s="155"/>
      <c r="U412" s="155"/>
      <c r="V412" s="155"/>
      <c r="W412" s="155"/>
      <c r="X412" s="155"/>
      <c r="Y412" s="155"/>
      <c r="Z412" s="155"/>
      <c r="AA412" s="155"/>
      <c r="AB412" s="155"/>
      <c r="AC412" s="155"/>
      <c r="AD412" s="155"/>
      <c r="AE412" s="155"/>
      <c r="AF412" s="155"/>
      <c r="AG412" s="155"/>
      <c r="AH412" s="155"/>
      <c r="AI412" s="155"/>
      <c r="AJ412" s="155"/>
      <c r="AK412" s="155"/>
      <c r="AL412" s="155"/>
      <c r="AM412" s="155"/>
      <c r="AN412" s="155"/>
      <c r="AO412" s="155"/>
      <c r="AP412" s="155"/>
      <c r="AQ412" s="155"/>
      <c r="AR412" s="155"/>
      <c r="AS412" s="155"/>
      <c r="AT412" s="155"/>
      <c r="AU412" s="155"/>
      <c r="AV412" s="155"/>
      <c r="AW412" s="155"/>
      <c r="AX412" s="155"/>
      <c r="AY412" s="155"/>
      <c r="AZ412" s="155"/>
      <c r="BA412" s="155"/>
      <c r="BB412" s="155"/>
      <c r="BC412" s="155"/>
      <c r="BD412" s="155"/>
      <c r="BE412" s="155"/>
      <c r="BF412" s="155"/>
      <c r="BG412" s="155"/>
      <c r="BH412" s="155"/>
    </row>
    <row r="413" spans="1:60" x14ac:dyDescent="0.2">
      <c r="A413" s="155"/>
      <c r="B413" s="155"/>
      <c r="C413" s="155"/>
      <c r="D413" s="155"/>
      <c r="E413" s="155"/>
      <c r="F413" s="155"/>
      <c r="G413" s="155"/>
      <c r="H413" s="155"/>
      <c r="I413" s="155"/>
      <c r="J413" s="155"/>
      <c r="K413" s="155"/>
      <c r="L413" s="155"/>
      <c r="M413" s="155"/>
      <c r="N413" s="155"/>
      <c r="O413" s="155"/>
      <c r="P413" s="155"/>
      <c r="Q413" s="155"/>
      <c r="R413" s="155"/>
      <c r="S413" s="155"/>
      <c r="T413" s="155"/>
      <c r="U413" s="155"/>
      <c r="V413" s="155"/>
      <c r="W413" s="155"/>
      <c r="X413" s="155"/>
      <c r="Y413" s="155"/>
      <c r="Z413" s="155"/>
      <c r="AA413" s="155"/>
      <c r="AB413" s="155"/>
      <c r="AC413" s="155"/>
      <c r="AD413" s="155"/>
      <c r="AE413" s="155"/>
      <c r="AF413" s="155"/>
      <c r="AG413" s="155"/>
      <c r="AH413" s="155"/>
      <c r="AI413" s="155"/>
      <c r="AJ413" s="155"/>
      <c r="AK413" s="155"/>
      <c r="AL413" s="155"/>
      <c r="AM413" s="155"/>
      <c r="AN413" s="155"/>
      <c r="AO413" s="155"/>
      <c r="AP413" s="155"/>
      <c r="AQ413" s="155"/>
      <c r="AR413" s="155"/>
      <c r="AS413" s="155"/>
      <c r="AT413" s="155"/>
      <c r="AU413" s="155"/>
      <c r="AV413" s="155"/>
      <c r="AW413" s="155"/>
      <c r="AX413" s="155"/>
      <c r="AY413" s="155"/>
      <c r="AZ413" s="155"/>
      <c r="BA413" s="155"/>
      <c r="BB413" s="155"/>
      <c r="BC413" s="155"/>
      <c r="BD413" s="155"/>
      <c r="BE413" s="155"/>
      <c r="BF413" s="155"/>
      <c r="BG413" s="155"/>
      <c r="BH413" s="155"/>
    </row>
    <row r="414" spans="1:60" x14ac:dyDescent="0.2">
      <c r="A414" s="155"/>
      <c r="B414" s="155"/>
      <c r="C414" s="155"/>
      <c r="D414" s="155"/>
      <c r="E414" s="155"/>
      <c r="F414" s="155"/>
      <c r="G414" s="155"/>
      <c r="H414" s="155"/>
      <c r="I414" s="155"/>
      <c r="J414" s="155"/>
      <c r="K414" s="155"/>
      <c r="L414" s="155"/>
      <c r="M414" s="155"/>
      <c r="N414" s="155"/>
      <c r="O414" s="155"/>
      <c r="P414" s="155"/>
      <c r="Q414" s="155"/>
      <c r="R414" s="155"/>
      <c r="S414" s="155"/>
      <c r="T414" s="155"/>
      <c r="U414" s="155"/>
      <c r="V414" s="155"/>
      <c r="W414" s="155"/>
      <c r="X414" s="155"/>
      <c r="Y414" s="155"/>
      <c r="Z414" s="155"/>
      <c r="AA414" s="155"/>
      <c r="AB414" s="155"/>
      <c r="AC414" s="155"/>
      <c r="AD414" s="155"/>
      <c r="AE414" s="155"/>
      <c r="AF414" s="155"/>
      <c r="AG414" s="155"/>
      <c r="AH414" s="155"/>
      <c r="AI414" s="155"/>
      <c r="AJ414" s="155"/>
      <c r="AK414" s="155"/>
      <c r="AL414" s="155"/>
      <c r="AM414" s="155"/>
      <c r="AN414" s="155"/>
      <c r="AO414" s="155"/>
      <c r="AP414" s="155"/>
      <c r="AQ414" s="155"/>
      <c r="AR414" s="155"/>
      <c r="AS414" s="155"/>
      <c r="AT414" s="155"/>
      <c r="AU414" s="155"/>
      <c r="AV414" s="155"/>
      <c r="AW414" s="155"/>
      <c r="AX414" s="155"/>
      <c r="AY414" s="155"/>
      <c r="AZ414" s="155"/>
      <c r="BA414" s="155"/>
      <c r="BB414" s="155"/>
      <c r="BC414" s="155"/>
      <c r="BD414" s="155"/>
      <c r="BE414" s="155"/>
      <c r="BF414" s="155"/>
      <c r="BG414" s="155"/>
      <c r="BH414" s="155"/>
    </row>
    <row r="415" spans="1:60" x14ac:dyDescent="0.2">
      <c r="A415" s="155"/>
      <c r="B415" s="155"/>
      <c r="C415" s="155"/>
      <c r="D415" s="155"/>
      <c r="E415" s="155"/>
      <c r="F415" s="155"/>
      <c r="G415" s="155"/>
      <c r="H415" s="155"/>
      <c r="I415" s="155"/>
      <c r="J415" s="155"/>
      <c r="K415" s="155"/>
      <c r="L415" s="155"/>
      <c r="M415" s="155"/>
      <c r="N415" s="155"/>
      <c r="O415" s="155"/>
      <c r="P415" s="155"/>
      <c r="Q415" s="155"/>
      <c r="R415" s="155"/>
      <c r="S415" s="155"/>
      <c r="T415" s="155"/>
      <c r="U415" s="155"/>
      <c r="V415" s="155"/>
      <c r="W415" s="155"/>
      <c r="X415" s="155"/>
      <c r="Y415" s="155"/>
      <c r="Z415" s="155"/>
      <c r="AA415" s="155"/>
      <c r="AB415" s="155"/>
      <c r="AC415" s="155"/>
      <c r="AD415" s="155"/>
      <c r="AE415" s="155"/>
      <c r="AF415" s="155"/>
      <c r="AG415" s="155"/>
      <c r="AH415" s="155"/>
      <c r="AI415" s="155"/>
      <c r="AJ415" s="155"/>
      <c r="AK415" s="155"/>
      <c r="AL415" s="155"/>
      <c r="AM415" s="155"/>
      <c r="AN415" s="155"/>
      <c r="AO415" s="155"/>
      <c r="AP415" s="155"/>
      <c r="AQ415" s="155"/>
      <c r="AR415" s="155"/>
      <c r="AS415" s="155"/>
      <c r="AT415" s="155"/>
      <c r="AU415" s="155"/>
      <c r="AV415" s="155"/>
      <c r="AW415" s="155"/>
      <c r="AX415" s="155"/>
      <c r="AY415" s="155"/>
      <c r="AZ415" s="155"/>
      <c r="BA415" s="155"/>
      <c r="BB415" s="155"/>
      <c r="BC415" s="155"/>
      <c r="BD415" s="155"/>
      <c r="BE415" s="155"/>
      <c r="BF415" s="155"/>
      <c r="BG415" s="155"/>
      <c r="BH415" s="155"/>
    </row>
    <row r="416" spans="1:60" x14ac:dyDescent="0.2">
      <c r="A416" s="155"/>
      <c r="B416" s="155"/>
      <c r="C416" s="155"/>
      <c r="D416" s="155"/>
      <c r="E416" s="155"/>
      <c r="F416" s="155"/>
      <c r="G416" s="155"/>
      <c r="H416" s="155"/>
      <c r="I416" s="155"/>
      <c r="J416" s="155"/>
      <c r="K416" s="155"/>
      <c r="L416" s="155"/>
      <c r="M416" s="155"/>
      <c r="N416" s="155"/>
      <c r="O416" s="155"/>
      <c r="P416" s="155"/>
      <c r="Q416" s="155"/>
      <c r="R416" s="155"/>
      <c r="S416" s="155"/>
      <c r="T416" s="155"/>
      <c r="U416" s="155"/>
      <c r="V416" s="155"/>
      <c r="W416" s="155"/>
      <c r="X416" s="155"/>
      <c r="Y416" s="155"/>
      <c r="Z416" s="155"/>
      <c r="AA416" s="155"/>
      <c r="AB416" s="155"/>
      <c r="AC416" s="155"/>
      <c r="AD416" s="155"/>
      <c r="AE416" s="155"/>
      <c r="AF416" s="155"/>
      <c r="AG416" s="155"/>
      <c r="AH416" s="155"/>
      <c r="AI416" s="155"/>
      <c r="AJ416" s="155"/>
      <c r="AK416" s="155"/>
      <c r="AL416" s="155"/>
      <c r="AM416" s="155"/>
      <c r="AN416" s="155"/>
      <c r="AO416" s="155"/>
      <c r="AP416" s="155"/>
      <c r="AQ416" s="155"/>
      <c r="AR416" s="155"/>
      <c r="AS416" s="155"/>
      <c r="AT416" s="155"/>
      <c r="AU416" s="155"/>
      <c r="AV416" s="155"/>
      <c r="AW416" s="155"/>
      <c r="AX416" s="155"/>
      <c r="AY416" s="155"/>
      <c r="AZ416" s="155"/>
      <c r="BA416" s="155"/>
      <c r="BB416" s="155"/>
      <c r="BC416" s="155"/>
      <c r="BD416" s="155"/>
      <c r="BE416" s="155"/>
      <c r="BF416" s="155"/>
      <c r="BG416" s="155"/>
      <c r="BH416" s="155"/>
    </row>
    <row r="417" spans="1:60" x14ac:dyDescent="0.2">
      <c r="A417" s="155"/>
      <c r="B417" s="155"/>
      <c r="C417" s="155"/>
      <c r="D417" s="155"/>
      <c r="E417" s="155"/>
      <c r="F417" s="155"/>
      <c r="G417" s="155"/>
      <c r="H417" s="155"/>
      <c r="I417" s="155"/>
      <c r="J417" s="155"/>
      <c r="K417" s="155"/>
      <c r="L417" s="155"/>
      <c r="M417" s="155"/>
      <c r="N417" s="155"/>
      <c r="O417" s="155"/>
      <c r="P417" s="155"/>
      <c r="Q417" s="155"/>
      <c r="R417" s="155"/>
      <c r="S417" s="155"/>
      <c r="T417" s="155"/>
      <c r="U417" s="155"/>
      <c r="V417" s="155"/>
      <c r="W417" s="155"/>
      <c r="X417" s="155"/>
      <c r="Y417" s="155"/>
      <c r="Z417" s="155"/>
      <c r="AA417" s="155"/>
      <c r="AB417" s="155"/>
      <c r="AC417" s="155"/>
      <c r="AD417" s="155"/>
      <c r="AE417" s="155"/>
      <c r="AF417" s="155"/>
      <c r="AG417" s="155"/>
      <c r="AH417" s="155"/>
      <c r="AI417" s="155"/>
      <c r="AJ417" s="155"/>
      <c r="AK417" s="155"/>
      <c r="AL417" s="155"/>
      <c r="AM417" s="155"/>
      <c r="AN417" s="155"/>
      <c r="AO417" s="155"/>
      <c r="AP417" s="155"/>
      <c r="AQ417" s="155"/>
      <c r="AR417" s="155"/>
      <c r="AS417" s="155"/>
      <c r="AT417" s="155"/>
      <c r="AU417" s="155"/>
      <c r="AV417" s="155"/>
      <c r="AW417" s="155"/>
      <c r="AX417" s="155"/>
      <c r="AY417" s="155"/>
      <c r="AZ417" s="155"/>
      <c r="BA417" s="155"/>
      <c r="BB417" s="155"/>
      <c r="BC417" s="155"/>
      <c r="BD417" s="155"/>
      <c r="BE417" s="155"/>
      <c r="BF417" s="155"/>
      <c r="BG417" s="155"/>
      <c r="BH417" s="155"/>
    </row>
    <row r="418" spans="1:60" x14ac:dyDescent="0.2">
      <c r="A418" s="155"/>
      <c r="B418" s="155"/>
      <c r="C418" s="155"/>
      <c r="D418" s="155"/>
      <c r="E418" s="155"/>
      <c r="F418" s="155"/>
      <c r="G418" s="155"/>
      <c r="H418" s="155"/>
      <c r="I418" s="155"/>
      <c r="J418" s="155"/>
      <c r="K418" s="155"/>
      <c r="L418" s="155"/>
      <c r="M418" s="155"/>
      <c r="N418" s="155"/>
      <c r="O418" s="155"/>
      <c r="P418" s="155"/>
      <c r="Q418" s="155"/>
      <c r="R418" s="155"/>
      <c r="S418" s="155"/>
      <c r="T418" s="155"/>
      <c r="U418" s="155"/>
      <c r="V418" s="155"/>
      <c r="W418" s="155"/>
      <c r="X418" s="155"/>
      <c r="Y418" s="155"/>
      <c r="Z418" s="155"/>
      <c r="AA418" s="155"/>
      <c r="AB418" s="155"/>
      <c r="AC418" s="155"/>
      <c r="AD418" s="155"/>
      <c r="AE418" s="155"/>
      <c r="AF418" s="155"/>
      <c r="AG418" s="155"/>
      <c r="AH418" s="155"/>
      <c r="AI418" s="155"/>
      <c r="AJ418" s="155"/>
      <c r="AK418" s="155"/>
      <c r="AL418" s="155"/>
      <c r="AM418" s="155"/>
      <c r="AN418" s="155"/>
      <c r="AO418" s="155"/>
      <c r="AP418" s="155"/>
      <c r="AQ418" s="155"/>
      <c r="AR418" s="155"/>
      <c r="AS418" s="155"/>
      <c r="AT418" s="155"/>
      <c r="AU418" s="155"/>
      <c r="AV418" s="155"/>
      <c r="AW418" s="155"/>
      <c r="AX418" s="155"/>
      <c r="AY418" s="155"/>
      <c r="AZ418" s="155"/>
      <c r="BA418" s="155"/>
      <c r="BB418" s="155"/>
      <c r="BC418" s="155"/>
      <c r="BD418" s="155"/>
      <c r="BE418" s="155"/>
      <c r="BF418" s="155"/>
      <c r="BG418" s="155"/>
      <c r="BH418" s="155"/>
    </row>
    <row r="419" spans="1:60" x14ac:dyDescent="0.2">
      <c r="A419" s="155"/>
      <c r="B419" s="155"/>
      <c r="C419" s="155"/>
      <c r="D419" s="155"/>
      <c r="E419" s="155"/>
      <c r="F419" s="155"/>
      <c r="G419" s="155"/>
      <c r="H419" s="155"/>
      <c r="I419" s="155"/>
      <c r="J419" s="155"/>
      <c r="K419" s="155"/>
      <c r="L419" s="155"/>
      <c r="M419" s="155"/>
      <c r="N419" s="155"/>
      <c r="O419" s="155"/>
      <c r="P419" s="155"/>
      <c r="Q419" s="155"/>
      <c r="R419" s="155"/>
      <c r="S419" s="155"/>
      <c r="T419" s="155"/>
      <c r="U419" s="155"/>
      <c r="V419" s="155"/>
      <c r="W419" s="155"/>
      <c r="X419" s="155"/>
      <c r="Y419" s="155"/>
      <c r="Z419" s="155"/>
      <c r="AA419" s="155"/>
      <c r="AB419" s="155"/>
      <c r="AC419" s="155"/>
      <c r="AD419" s="155"/>
      <c r="AE419" s="155"/>
      <c r="AF419" s="155"/>
      <c r="AG419" s="155"/>
      <c r="AH419" s="155"/>
      <c r="AI419" s="155"/>
      <c r="AJ419" s="155"/>
      <c r="AK419" s="155"/>
      <c r="AL419" s="155"/>
      <c r="AM419" s="155"/>
      <c r="AN419" s="155"/>
      <c r="AO419" s="155"/>
      <c r="AP419" s="155"/>
      <c r="AQ419" s="155"/>
      <c r="AR419" s="155"/>
      <c r="AS419" s="155"/>
      <c r="AT419" s="155"/>
      <c r="AU419" s="155"/>
      <c r="AV419" s="155"/>
      <c r="AW419" s="155"/>
      <c r="AX419" s="155"/>
      <c r="AY419" s="155"/>
      <c r="AZ419" s="155"/>
      <c r="BA419" s="155"/>
      <c r="BB419" s="155"/>
      <c r="BC419" s="155"/>
      <c r="BD419" s="155"/>
      <c r="BE419" s="155"/>
      <c r="BF419" s="155"/>
      <c r="BG419" s="155"/>
      <c r="BH419" s="155"/>
    </row>
    <row r="420" spans="1:60" x14ac:dyDescent="0.2">
      <c r="A420" s="155"/>
      <c r="B420" s="155"/>
      <c r="C420" s="155"/>
      <c r="D420" s="155"/>
      <c r="E420" s="155"/>
      <c r="F420" s="155"/>
      <c r="G420" s="155"/>
      <c r="H420" s="155"/>
      <c r="I420" s="155"/>
      <c r="J420" s="155"/>
      <c r="K420" s="155"/>
      <c r="L420" s="155"/>
      <c r="M420" s="155"/>
      <c r="N420" s="155"/>
      <c r="O420" s="155"/>
      <c r="P420" s="155"/>
      <c r="Q420" s="155"/>
      <c r="R420" s="155"/>
      <c r="S420" s="155"/>
      <c r="T420" s="155"/>
      <c r="U420" s="155"/>
      <c r="V420" s="155"/>
      <c r="W420" s="155"/>
      <c r="X420" s="155"/>
      <c r="Y420" s="155"/>
      <c r="Z420" s="155"/>
      <c r="AA420" s="155"/>
      <c r="AB420" s="155"/>
      <c r="AC420" s="155"/>
      <c r="AD420" s="155"/>
      <c r="AE420" s="155"/>
      <c r="AF420" s="155"/>
      <c r="AG420" s="155"/>
      <c r="AH420" s="155"/>
      <c r="AI420" s="155"/>
      <c r="AJ420" s="155"/>
      <c r="AK420" s="155"/>
      <c r="AL420" s="155"/>
      <c r="AM420" s="155"/>
      <c r="AN420" s="155"/>
      <c r="AO420" s="155"/>
      <c r="AP420" s="155"/>
      <c r="AQ420" s="155"/>
      <c r="AR420" s="155"/>
      <c r="AS420" s="155"/>
      <c r="AT420" s="155"/>
      <c r="AU420" s="155"/>
      <c r="AV420" s="155"/>
      <c r="AW420" s="155"/>
      <c r="AX420" s="155"/>
      <c r="AY420" s="155"/>
      <c r="AZ420" s="155"/>
      <c r="BA420" s="155"/>
      <c r="BB420" s="155"/>
      <c r="BC420" s="155"/>
      <c r="BD420" s="155"/>
      <c r="BE420" s="155"/>
      <c r="BF420" s="155"/>
      <c r="BG420" s="155"/>
      <c r="BH420" s="155"/>
    </row>
    <row r="421" spans="1:60" x14ac:dyDescent="0.2">
      <c r="A421" s="155"/>
      <c r="B421" s="155"/>
      <c r="C421" s="155"/>
      <c r="D421" s="155"/>
      <c r="E421" s="155"/>
      <c r="F421" s="155"/>
      <c r="G421" s="155"/>
      <c r="H421" s="155"/>
      <c r="I421" s="155"/>
      <c r="J421" s="155"/>
      <c r="K421" s="155"/>
      <c r="L421" s="155"/>
      <c r="M421" s="155"/>
      <c r="N421" s="155"/>
      <c r="O421" s="155"/>
      <c r="P421" s="155"/>
      <c r="Q421" s="155"/>
      <c r="R421" s="155"/>
      <c r="S421" s="155"/>
      <c r="T421" s="155"/>
      <c r="U421" s="155"/>
      <c r="V421" s="155"/>
      <c r="W421" s="155"/>
      <c r="X421" s="155"/>
      <c r="Y421" s="155"/>
      <c r="Z421" s="155"/>
      <c r="AA421" s="155"/>
      <c r="AB421" s="155"/>
      <c r="AC421" s="155"/>
      <c r="AD421" s="155"/>
      <c r="AE421" s="155"/>
      <c r="AF421" s="155"/>
      <c r="AG421" s="155"/>
      <c r="AH421" s="155"/>
      <c r="AI421" s="155"/>
      <c r="AJ421" s="155"/>
      <c r="AK421" s="155"/>
      <c r="AL421" s="155"/>
      <c r="AM421" s="155"/>
      <c r="AN421" s="155"/>
      <c r="AO421" s="155"/>
      <c r="AP421" s="155"/>
      <c r="AQ421" s="155"/>
      <c r="AR421" s="155"/>
      <c r="AS421" s="155"/>
      <c r="AT421" s="155"/>
      <c r="AU421" s="155"/>
      <c r="AV421" s="155"/>
      <c r="AW421" s="155"/>
      <c r="AX421" s="155"/>
      <c r="AY421" s="155"/>
      <c r="AZ421" s="155"/>
      <c r="BA421" s="155"/>
      <c r="BB421" s="155"/>
      <c r="BC421" s="155"/>
      <c r="BD421" s="155"/>
      <c r="BE421" s="155"/>
      <c r="BF421" s="155"/>
      <c r="BG421" s="155"/>
      <c r="BH421" s="155"/>
    </row>
    <row r="422" spans="1:60" x14ac:dyDescent="0.2">
      <c r="A422" s="155"/>
      <c r="B422" s="155"/>
      <c r="C422" s="155"/>
      <c r="D422" s="155"/>
      <c r="E422" s="155"/>
      <c r="F422" s="155"/>
      <c r="G422" s="155"/>
      <c r="H422" s="155"/>
      <c r="I422" s="155"/>
      <c r="J422" s="155"/>
      <c r="K422" s="155"/>
      <c r="L422" s="155"/>
      <c r="M422" s="155"/>
      <c r="N422" s="155"/>
      <c r="O422" s="155"/>
      <c r="P422" s="155"/>
      <c r="Q422" s="155"/>
      <c r="R422" s="155"/>
      <c r="S422" s="155"/>
      <c r="T422" s="155"/>
      <c r="U422" s="155"/>
      <c r="V422" s="155"/>
      <c r="W422" s="155"/>
      <c r="X422" s="155"/>
      <c r="Y422" s="155"/>
      <c r="Z422" s="155"/>
      <c r="AA422" s="155"/>
      <c r="AB422" s="155"/>
      <c r="AC422" s="155"/>
      <c r="AD422" s="155"/>
      <c r="AE422" s="155"/>
      <c r="AF422" s="155"/>
      <c r="AG422" s="155"/>
      <c r="AH422" s="155"/>
      <c r="AI422" s="155"/>
      <c r="AJ422" s="155"/>
      <c r="AK422" s="155"/>
      <c r="AL422" s="155"/>
      <c r="AM422" s="155"/>
      <c r="AN422" s="155"/>
      <c r="AO422" s="155"/>
      <c r="AP422" s="155"/>
      <c r="AQ422" s="155"/>
      <c r="AR422" s="155"/>
      <c r="AS422" s="155"/>
      <c r="AT422" s="155"/>
      <c r="AU422" s="155"/>
      <c r="AV422" s="155"/>
      <c r="AW422" s="155"/>
      <c r="AX422" s="155"/>
      <c r="AY422" s="155"/>
      <c r="AZ422" s="155"/>
      <c r="BA422" s="155"/>
      <c r="BB422" s="155"/>
      <c r="BC422" s="155"/>
      <c r="BD422" s="155"/>
      <c r="BE422" s="155"/>
      <c r="BF422" s="155"/>
      <c r="BG422" s="155"/>
      <c r="BH422" s="155"/>
    </row>
    <row r="423" spans="1:60" x14ac:dyDescent="0.2">
      <c r="A423" s="155"/>
      <c r="B423" s="155"/>
      <c r="C423" s="155"/>
      <c r="D423" s="155"/>
      <c r="E423" s="155"/>
      <c r="F423" s="155"/>
      <c r="G423" s="155"/>
      <c r="H423" s="155"/>
      <c r="I423" s="155"/>
      <c r="J423" s="155"/>
      <c r="K423" s="155"/>
      <c r="L423" s="155"/>
      <c r="M423" s="155"/>
      <c r="N423" s="155"/>
      <c r="O423" s="155"/>
      <c r="P423" s="155"/>
      <c r="Q423" s="155"/>
      <c r="R423" s="155"/>
      <c r="S423" s="155"/>
      <c r="T423" s="155"/>
      <c r="U423" s="155"/>
      <c r="V423" s="155"/>
      <c r="W423" s="155"/>
      <c r="X423" s="155"/>
      <c r="Y423" s="155"/>
      <c r="Z423" s="155"/>
      <c r="AA423" s="155"/>
      <c r="AB423" s="155"/>
      <c r="AC423" s="155"/>
      <c r="AD423" s="155"/>
      <c r="AE423" s="155"/>
      <c r="AF423" s="155"/>
      <c r="AG423" s="155"/>
      <c r="AH423" s="155"/>
      <c r="AI423" s="155"/>
      <c r="AJ423" s="155"/>
      <c r="AK423" s="155"/>
      <c r="AL423" s="155"/>
      <c r="AM423" s="155"/>
      <c r="AN423" s="155"/>
      <c r="AO423" s="155"/>
      <c r="AP423" s="155"/>
      <c r="AQ423" s="155"/>
      <c r="AR423" s="155"/>
      <c r="AS423" s="155"/>
      <c r="AT423" s="155"/>
      <c r="AU423" s="155"/>
      <c r="AV423" s="155"/>
      <c r="AW423" s="155"/>
      <c r="AX423" s="155"/>
      <c r="AY423" s="155"/>
      <c r="AZ423" s="155"/>
      <c r="BA423" s="155"/>
      <c r="BB423" s="155"/>
      <c r="BC423" s="155"/>
      <c r="BD423" s="155"/>
      <c r="BE423" s="155"/>
      <c r="BF423" s="155"/>
      <c r="BG423" s="155"/>
      <c r="BH423" s="155"/>
    </row>
    <row r="424" spans="1:60" x14ac:dyDescent="0.2">
      <c r="A424" s="155"/>
      <c r="B424" s="155"/>
      <c r="C424" s="155"/>
      <c r="D424" s="155"/>
      <c r="E424" s="155"/>
      <c r="F424" s="155"/>
      <c r="G424" s="155"/>
      <c r="H424" s="155"/>
      <c r="I424" s="155"/>
      <c r="J424" s="155"/>
      <c r="K424" s="155"/>
      <c r="L424" s="155"/>
      <c r="M424" s="155"/>
      <c r="N424" s="155"/>
      <c r="O424" s="155"/>
      <c r="P424" s="155"/>
      <c r="Q424" s="155"/>
      <c r="R424" s="155"/>
      <c r="S424" s="155"/>
      <c r="T424" s="155"/>
      <c r="U424" s="155"/>
      <c r="V424" s="155"/>
      <c r="W424" s="155"/>
      <c r="X424" s="155"/>
      <c r="Y424" s="155"/>
      <c r="Z424" s="155"/>
      <c r="AA424" s="155"/>
      <c r="AB424" s="155"/>
      <c r="AC424" s="155"/>
      <c r="AD424" s="155"/>
      <c r="AE424" s="155"/>
      <c r="AF424" s="155"/>
      <c r="AG424" s="155"/>
      <c r="AH424" s="155"/>
      <c r="AI424" s="155"/>
      <c r="AJ424" s="155"/>
      <c r="AK424" s="155"/>
      <c r="AL424" s="155"/>
      <c r="AM424" s="155"/>
      <c r="AN424" s="155"/>
      <c r="AO424" s="155"/>
      <c r="AP424" s="155"/>
      <c r="AQ424" s="155"/>
      <c r="AR424" s="155"/>
      <c r="AS424" s="155"/>
      <c r="AT424" s="155"/>
      <c r="AU424" s="155"/>
      <c r="AV424" s="155"/>
      <c r="AW424" s="155"/>
      <c r="AX424" s="155"/>
      <c r="AY424" s="155"/>
      <c r="AZ424" s="155"/>
      <c r="BA424" s="155"/>
      <c r="BB424" s="155"/>
      <c r="BC424" s="155"/>
      <c r="BD424" s="155"/>
      <c r="BE424" s="155"/>
      <c r="BF424" s="155"/>
      <c r="BG424" s="155"/>
      <c r="BH424" s="155"/>
    </row>
    <row r="425" spans="1:60" x14ac:dyDescent="0.2">
      <c r="A425" s="155"/>
      <c r="B425" s="155"/>
      <c r="C425" s="155"/>
      <c r="D425" s="155"/>
      <c r="E425" s="155"/>
      <c r="F425" s="155"/>
      <c r="G425" s="155"/>
      <c r="H425" s="155"/>
      <c r="I425" s="155"/>
      <c r="J425" s="155"/>
      <c r="K425" s="155"/>
      <c r="L425" s="155"/>
      <c r="M425" s="155"/>
      <c r="N425" s="155"/>
      <c r="O425" s="155"/>
      <c r="P425" s="155"/>
      <c r="Q425" s="155"/>
      <c r="R425" s="155"/>
      <c r="S425" s="155"/>
      <c r="T425" s="155"/>
      <c r="U425" s="155"/>
      <c r="V425" s="155"/>
      <c r="W425" s="155"/>
      <c r="X425" s="155"/>
      <c r="Y425" s="155"/>
      <c r="Z425" s="155"/>
      <c r="AA425" s="155"/>
      <c r="AB425" s="155"/>
      <c r="AC425" s="155"/>
      <c r="AD425" s="155"/>
      <c r="AE425" s="155"/>
      <c r="AF425" s="155"/>
      <c r="AG425" s="155"/>
      <c r="AH425" s="155"/>
      <c r="AI425" s="155"/>
      <c r="AJ425" s="155"/>
      <c r="AK425" s="155"/>
      <c r="AL425" s="155"/>
      <c r="AM425" s="155"/>
      <c r="AN425" s="155"/>
      <c r="AO425" s="155"/>
      <c r="AP425" s="155"/>
      <c r="AQ425" s="155"/>
      <c r="AR425" s="155"/>
      <c r="AS425" s="155"/>
      <c r="AT425" s="155"/>
      <c r="AU425" s="155"/>
      <c r="AV425" s="155"/>
      <c r="AW425" s="155"/>
      <c r="AX425" s="155"/>
      <c r="AY425" s="155"/>
      <c r="AZ425" s="155"/>
      <c r="BA425" s="155"/>
      <c r="BB425" s="155"/>
      <c r="BC425" s="155"/>
      <c r="BD425" s="155"/>
      <c r="BE425" s="155"/>
      <c r="BF425" s="155"/>
      <c r="BG425" s="155"/>
      <c r="BH425" s="155"/>
    </row>
    <row r="426" spans="1:60" x14ac:dyDescent="0.2">
      <c r="A426" s="155"/>
      <c r="B426" s="155"/>
      <c r="C426" s="155"/>
      <c r="D426" s="155"/>
      <c r="E426" s="155"/>
      <c r="F426" s="155"/>
      <c r="G426" s="155"/>
      <c r="H426" s="155"/>
      <c r="I426" s="155"/>
      <c r="J426" s="155"/>
      <c r="K426" s="155"/>
      <c r="L426" s="155"/>
      <c r="M426" s="155"/>
      <c r="N426" s="155"/>
      <c r="O426" s="155"/>
      <c r="P426" s="155"/>
      <c r="Q426" s="155"/>
      <c r="R426" s="155"/>
      <c r="S426" s="155"/>
      <c r="T426" s="155"/>
      <c r="U426" s="155"/>
      <c r="V426" s="155"/>
      <c r="W426" s="155"/>
      <c r="X426" s="155"/>
      <c r="Y426" s="155"/>
      <c r="Z426" s="155"/>
      <c r="AA426" s="155"/>
      <c r="AB426" s="155"/>
      <c r="AC426" s="155"/>
      <c r="AD426" s="155"/>
      <c r="AE426" s="155"/>
      <c r="AF426" s="155"/>
      <c r="AG426" s="155"/>
      <c r="AH426" s="155"/>
      <c r="AI426" s="155"/>
      <c r="AJ426" s="155"/>
      <c r="AK426" s="155"/>
      <c r="AL426" s="155"/>
      <c r="AM426" s="155"/>
      <c r="AN426" s="155"/>
      <c r="AO426" s="155"/>
      <c r="AP426" s="155"/>
      <c r="AQ426" s="155"/>
      <c r="AR426" s="155"/>
      <c r="AS426" s="155"/>
      <c r="AT426" s="155"/>
      <c r="AU426" s="155"/>
      <c r="AV426" s="155"/>
      <c r="AW426" s="155"/>
      <c r="AX426" s="155"/>
      <c r="AY426" s="155"/>
      <c r="AZ426" s="155"/>
      <c r="BA426" s="155"/>
      <c r="BB426" s="155"/>
      <c r="BC426" s="155"/>
      <c r="BD426" s="155"/>
      <c r="BE426" s="155"/>
      <c r="BF426" s="155"/>
      <c r="BG426" s="155"/>
      <c r="BH426" s="155"/>
    </row>
    <row r="427" spans="1:60" x14ac:dyDescent="0.2">
      <c r="A427" s="155"/>
      <c r="B427" s="155"/>
      <c r="C427" s="155"/>
      <c r="D427" s="155"/>
      <c r="E427" s="155"/>
      <c r="F427" s="155"/>
      <c r="G427" s="155"/>
      <c r="H427" s="155"/>
      <c r="I427" s="155"/>
      <c r="J427" s="155"/>
      <c r="K427" s="155"/>
      <c r="L427" s="155"/>
      <c r="M427" s="155"/>
      <c r="N427" s="155"/>
      <c r="O427" s="155"/>
      <c r="P427" s="155"/>
      <c r="Q427" s="155"/>
      <c r="R427" s="155"/>
      <c r="S427" s="155"/>
      <c r="T427" s="155"/>
      <c r="U427" s="155"/>
      <c r="V427" s="155"/>
      <c r="W427" s="155"/>
      <c r="X427" s="155"/>
      <c r="Y427" s="155"/>
      <c r="Z427" s="155"/>
      <c r="AA427" s="155"/>
      <c r="AB427" s="155"/>
      <c r="AC427" s="155"/>
      <c r="AD427" s="155"/>
      <c r="AE427" s="155"/>
      <c r="AF427" s="155"/>
      <c r="AG427" s="155"/>
      <c r="AH427" s="155"/>
      <c r="AI427" s="155"/>
      <c r="AJ427" s="155"/>
      <c r="AK427" s="155"/>
      <c r="AL427" s="155"/>
      <c r="AM427" s="155"/>
      <c r="AN427" s="155"/>
      <c r="AO427" s="155"/>
      <c r="AP427" s="155"/>
      <c r="AQ427" s="155"/>
      <c r="AR427" s="155"/>
      <c r="AS427" s="155"/>
      <c r="AT427" s="155"/>
      <c r="AU427" s="155"/>
      <c r="AV427" s="155"/>
      <c r="AW427" s="155"/>
      <c r="AX427" s="155"/>
      <c r="AY427" s="155"/>
      <c r="AZ427" s="155"/>
      <c r="BA427" s="155"/>
      <c r="BB427" s="155"/>
      <c r="BC427" s="155"/>
      <c r="BD427" s="155"/>
      <c r="BE427" s="155"/>
      <c r="BF427" s="155"/>
      <c r="BG427" s="155"/>
      <c r="BH427" s="155"/>
    </row>
    <row r="428" spans="1:60" x14ac:dyDescent="0.2">
      <c r="A428" s="155"/>
      <c r="B428" s="155"/>
      <c r="C428" s="155"/>
      <c r="D428" s="155"/>
      <c r="E428" s="155"/>
      <c r="F428" s="155"/>
      <c r="G428" s="155"/>
      <c r="H428" s="155"/>
      <c r="I428" s="155"/>
      <c r="J428" s="155"/>
      <c r="K428" s="155"/>
      <c r="L428" s="155"/>
      <c r="M428" s="155"/>
      <c r="N428" s="155"/>
      <c r="O428" s="155"/>
      <c r="P428" s="155"/>
      <c r="Q428" s="155"/>
      <c r="R428" s="155"/>
      <c r="S428" s="155"/>
      <c r="T428" s="155"/>
      <c r="U428" s="155"/>
      <c r="V428" s="155"/>
      <c r="W428" s="155"/>
      <c r="X428" s="155"/>
      <c r="Y428" s="155"/>
      <c r="Z428" s="155"/>
      <c r="AA428" s="155"/>
      <c r="AB428" s="155"/>
      <c r="AC428" s="155"/>
      <c r="AD428" s="155"/>
      <c r="AE428" s="155"/>
      <c r="AF428" s="155"/>
      <c r="AG428" s="155"/>
      <c r="AH428" s="155"/>
      <c r="AI428" s="155"/>
      <c r="AJ428" s="155"/>
      <c r="AK428" s="155"/>
      <c r="AL428" s="155"/>
      <c r="AM428" s="155"/>
      <c r="AN428" s="155"/>
      <c r="AO428" s="155"/>
      <c r="AP428" s="155"/>
      <c r="AQ428" s="155"/>
      <c r="AR428" s="155"/>
      <c r="AS428" s="155"/>
      <c r="AT428" s="155"/>
      <c r="AU428" s="155"/>
      <c r="AV428" s="155"/>
      <c r="AW428" s="155"/>
      <c r="AX428" s="155"/>
      <c r="AY428" s="155"/>
      <c r="AZ428" s="155"/>
      <c r="BA428" s="155"/>
      <c r="BB428" s="155"/>
      <c r="BC428" s="155"/>
      <c r="BD428" s="155"/>
      <c r="BE428" s="155"/>
      <c r="BF428" s="155"/>
      <c r="BG428" s="155"/>
      <c r="BH428" s="155"/>
    </row>
    <row r="429" spans="1:60" x14ac:dyDescent="0.2">
      <c r="A429" s="155"/>
      <c r="B429" s="155"/>
      <c r="C429" s="155"/>
      <c r="D429" s="155"/>
      <c r="E429" s="155"/>
      <c r="F429" s="155"/>
      <c r="G429" s="155"/>
      <c r="H429" s="155"/>
      <c r="I429" s="155"/>
      <c r="J429" s="155"/>
      <c r="K429" s="155"/>
      <c r="L429" s="155"/>
      <c r="M429" s="155"/>
      <c r="N429" s="155"/>
      <c r="O429" s="155"/>
      <c r="P429" s="155"/>
      <c r="Q429" s="155"/>
      <c r="R429" s="155"/>
      <c r="S429" s="155"/>
      <c r="T429" s="155"/>
      <c r="U429" s="155"/>
      <c r="V429" s="155"/>
      <c r="W429" s="155"/>
      <c r="X429" s="155"/>
      <c r="Y429" s="155"/>
      <c r="Z429" s="155"/>
      <c r="AA429" s="155"/>
      <c r="AB429" s="155"/>
      <c r="AC429" s="155"/>
      <c r="AD429" s="155"/>
      <c r="AE429" s="155"/>
      <c r="AF429" s="155"/>
      <c r="AG429" s="155"/>
      <c r="AH429" s="155"/>
      <c r="AI429" s="155"/>
      <c r="AJ429" s="155"/>
      <c r="AK429" s="155"/>
      <c r="AL429" s="155"/>
      <c r="AM429" s="155"/>
      <c r="AN429" s="155"/>
      <c r="AO429" s="155"/>
      <c r="AP429" s="155"/>
      <c r="AQ429" s="155"/>
      <c r="AR429" s="155"/>
      <c r="AS429" s="155"/>
      <c r="AT429" s="155"/>
      <c r="AU429" s="155"/>
      <c r="AV429" s="155"/>
      <c r="AW429" s="155"/>
      <c r="AX429" s="155"/>
      <c r="AY429" s="155"/>
      <c r="AZ429" s="155"/>
      <c r="BA429" s="155"/>
      <c r="BB429" s="155"/>
      <c r="BC429" s="155"/>
      <c r="BD429" s="155"/>
      <c r="BE429" s="155"/>
      <c r="BF429" s="155"/>
      <c r="BG429" s="155"/>
      <c r="BH429" s="155"/>
    </row>
    <row r="430" spans="1:60" x14ac:dyDescent="0.2">
      <c r="A430" s="155"/>
      <c r="B430" s="155"/>
      <c r="C430" s="155"/>
      <c r="D430" s="155"/>
      <c r="E430" s="155"/>
      <c r="F430" s="155"/>
      <c r="G430" s="155"/>
      <c r="H430" s="155"/>
      <c r="I430" s="155"/>
      <c r="J430" s="155"/>
      <c r="K430" s="155"/>
      <c r="L430" s="155"/>
      <c r="M430" s="155"/>
      <c r="N430" s="155"/>
      <c r="O430" s="155"/>
      <c r="P430" s="155"/>
      <c r="Q430" s="155"/>
      <c r="R430" s="155"/>
      <c r="S430" s="155"/>
      <c r="T430" s="155"/>
      <c r="U430" s="155"/>
      <c r="V430" s="155"/>
      <c r="W430" s="155"/>
      <c r="X430" s="155"/>
      <c r="Y430" s="155"/>
      <c r="Z430" s="155"/>
      <c r="AA430" s="155"/>
      <c r="AB430" s="155"/>
      <c r="AC430" s="155"/>
      <c r="AD430" s="155"/>
      <c r="AE430" s="155"/>
      <c r="AF430" s="155"/>
      <c r="AG430" s="155"/>
      <c r="AH430" s="155"/>
      <c r="AI430" s="155"/>
      <c r="AJ430" s="155"/>
      <c r="AK430" s="155"/>
      <c r="AL430" s="155"/>
      <c r="AM430" s="155"/>
      <c r="AN430" s="155"/>
      <c r="AO430" s="155"/>
      <c r="AP430" s="155"/>
      <c r="AQ430" s="155"/>
      <c r="AR430" s="155"/>
      <c r="AS430" s="155"/>
      <c r="AT430" s="155"/>
      <c r="AU430" s="155"/>
      <c r="AV430" s="155"/>
      <c r="AW430" s="155"/>
      <c r="AX430" s="155"/>
      <c r="AY430" s="155"/>
      <c r="AZ430" s="155"/>
      <c r="BA430" s="155"/>
      <c r="BB430" s="155"/>
      <c r="BC430" s="155"/>
      <c r="BD430" s="155"/>
      <c r="BE430" s="155"/>
      <c r="BF430" s="155"/>
      <c r="BG430" s="155"/>
      <c r="BH430" s="155"/>
    </row>
    <row r="431" spans="1:60" x14ac:dyDescent="0.2">
      <c r="A431" s="155"/>
      <c r="B431" s="155"/>
      <c r="C431" s="155"/>
      <c r="D431" s="155"/>
      <c r="E431" s="155"/>
      <c r="F431" s="155"/>
      <c r="G431" s="155"/>
      <c r="H431" s="155"/>
      <c r="I431" s="155"/>
      <c r="J431" s="155"/>
      <c r="K431" s="155"/>
      <c r="L431" s="155"/>
      <c r="M431" s="155"/>
      <c r="N431" s="155"/>
      <c r="O431" s="155"/>
      <c r="P431" s="155"/>
      <c r="Q431" s="155"/>
      <c r="R431" s="155"/>
      <c r="S431" s="155"/>
      <c r="T431" s="155"/>
      <c r="U431" s="155"/>
      <c r="V431" s="155"/>
      <c r="W431" s="155"/>
      <c r="X431" s="155"/>
      <c r="Y431" s="155"/>
      <c r="Z431" s="155"/>
      <c r="AA431" s="155"/>
      <c r="AB431" s="155"/>
      <c r="AC431" s="155"/>
      <c r="AD431" s="155"/>
      <c r="AE431" s="155"/>
      <c r="AF431" s="155"/>
      <c r="AG431" s="155"/>
      <c r="AH431" s="155"/>
      <c r="AI431" s="155"/>
      <c r="AJ431" s="155"/>
      <c r="AK431" s="155"/>
      <c r="AL431" s="155"/>
      <c r="AM431" s="155"/>
      <c r="AN431" s="155"/>
      <c r="AO431" s="155"/>
      <c r="AP431" s="155"/>
      <c r="AQ431" s="155"/>
      <c r="AR431" s="155"/>
      <c r="AS431" s="155"/>
      <c r="AT431" s="155"/>
      <c r="AU431" s="155"/>
      <c r="AV431" s="155"/>
      <c r="AW431" s="155"/>
      <c r="AX431" s="155"/>
      <c r="AY431" s="155"/>
      <c r="AZ431" s="155"/>
      <c r="BA431" s="155"/>
      <c r="BB431" s="155"/>
      <c r="BC431" s="155"/>
      <c r="BD431" s="155"/>
      <c r="BE431" s="155"/>
      <c r="BF431" s="155"/>
      <c r="BG431" s="155"/>
      <c r="BH431" s="155"/>
    </row>
    <row r="432" spans="1:60" x14ac:dyDescent="0.2">
      <c r="A432" s="155"/>
      <c r="B432" s="155"/>
      <c r="C432" s="155"/>
      <c r="D432" s="155"/>
      <c r="E432" s="155"/>
      <c r="F432" s="155"/>
      <c r="G432" s="155"/>
      <c r="H432" s="155"/>
      <c r="I432" s="155"/>
      <c r="J432" s="155"/>
      <c r="K432" s="155"/>
      <c r="L432" s="155"/>
      <c r="M432" s="155"/>
      <c r="N432" s="155"/>
      <c r="O432" s="155"/>
      <c r="P432" s="155"/>
      <c r="Q432" s="155"/>
      <c r="R432" s="155"/>
      <c r="S432" s="155"/>
      <c r="T432" s="155"/>
      <c r="U432" s="155"/>
      <c r="V432" s="155"/>
      <c r="W432" s="155"/>
      <c r="X432" s="155"/>
      <c r="Y432" s="155"/>
      <c r="Z432" s="155"/>
      <c r="AA432" s="155"/>
      <c r="AB432" s="155"/>
      <c r="AC432" s="155"/>
      <c r="AD432" s="155"/>
      <c r="AE432" s="155"/>
      <c r="AF432" s="155"/>
      <c r="AG432" s="155"/>
      <c r="AH432" s="155"/>
      <c r="AI432" s="155"/>
      <c r="AJ432" s="155"/>
      <c r="AK432" s="155"/>
      <c r="AL432" s="155"/>
      <c r="AM432" s="155"/>
      <c r="AN432" s="155"/>
      <c r="AO432" s="155"/>
      <c r="AP432" s="155"/>
      <c r="AQ432" s="155"/>
      <c r="AR432" s="155"/>
      <c r="AS432" s="155"/>
      <c r="AT432" s="155"/>
      <c r="AU432" s="155"/>
      <c r="AV432" s="155"/>
      <c r="AW432" s="155"/>
      <c r="AX432" s="155"/>
      <c r="AY432" s="155"/>
      <c r="AZ432" s="155"/>
      <c r="BA432" s="155"/>
      <c r="BB432" s="155"/>
      <c r="BC432" s="155"/>
      <c r="BD432" s="155"/>
      <c r="BE432" s="155"/>
      <c r="BF432" s="155"/>
      <c r="BG432" s="155"/>
      <c r="BH432" s="155"/>
    </row>
    <row r="433" spans="1:60" x14ac:dyDescent="0.2">
      <c r="A433" s="155"/>
      <c r="B433" s="155"/>
      <c r="C433" s="155"/>
      <c r="D433" s="155"/>
      <c r="E433" s="155"/>
      <c r="F433" s="155"/>
      <c r="G433" s="155"/>
      <c r="H433" s="155"/>
      <c r="I433" s="155"/>
      <c r="J433" s="155"/>
      <c r="K433" s="155"/>
      <c r="L433" s="155"/>
      <c r="M433" s="155"/>
      <c r="N433" s="155"/>
      <c r="O433" s="155"/>
      <c r="P433" s="155"/>
      <c r="Q433" s="155"/>
      <c r="R433" s="155"/>
      <c r="S433" s="155"/>
      <c r="T433" s="155"/>
      <c r="U433" s="155"/>
      <c r="V433" s="155"/>
      <c r="W433" s="155"/>
      <c r="X433" s="155"/>
      <c r="Y433" s="155"/>
      <c r="Z433" s="155"/>
      <c r="AA433" s="155"/>
      <c r="AB433" s="155"/>
      <c r="AC433" s="155"/>
      <c r="AD433" s="155"/>
      <c r="AE433" s="155"/>
      <c r="AF433" s="155"/>
      <c r="AG433" s="155"/>
      <c r="AH433" s="155"/>
      <c r="AI433" s="155"/>
      <c r="AJ433" s="155"/>
      <c r="AK433" s="155"/>
      <c r="AL433" s="155"/>
      <c r="AM433" s="155"/>
      <c r="AN433" s="155"/>
      <c r="AO433" s="155"/>
      <c r="AP433" s="155"/>
      <c r="AQ433" s="155"/>
      <c r="AR433" s="155"/>
      <c r="AS433" s="155"/>
      <c r="AT433" s="155"/>
      <c r="AU433" s="155"/>
      <c r="AV433" s="155"/>
      <c r="AW433" s="155"/>
      <c r="AX433" s="155"/>
      <c r="AY433" s="155"/>
      <c r="AZ433" s="155"/>
      <c r="BA433" s="155"/>
      <c r="BB433" s="155"/>
      <c r="BC433" s="155"/>
      <c r="BD433" s="155"/>
      <c r="BE433" s="155"/>
      <c r="BF433" s="155"/>
      <c r="BG433" s="155"/>
      <c r="BH433" s="155"/>
    </row>
    <row r="434" spans="1:60" x14ac:dyDescent="0.2">
      <c r="A434" s="155"/>
      <c r="B434" s="155"/>
      <c r="C434" s="155"/>
      <c r="D434" s="155"/>
      <c r="E434" s="155"/>
      <c r="F434" s="155"/>
      <c r="G434" s="155"/>
      <c r="H434" s="155"/>
      <c r="I434" s="155"/>
      <c r="J434" s="155"/>
      <c r="K434" s="155"/>
      <c r="L434" s="155"/>
      <c r="M434" s="155"/>
      <c r="N434" s="155"/>
      <c r="O434" s="155"/>
      <c r="P434" s="155"/>
      <c r="Q434" s="155"/>
      <c r="R434" s="155"/>
      <c r="S434" s="155"/>
      <c r="T434" s="155"/>
      <c r="U434" s="155"/>
      <c r="V434" s="155"/>
      <c r="W434" s="155"/>
      <c r="X434" s="155"/>
      <c r="Y434" s="155"/>
      <c r="Z434" s="155"/>
      <c r="AA434" s="155"/>
      <c r="AB434" s="155"/>
      <c r="AC434" s="155"/>
      <c r="AD434" s="155"/>
      <c r="AE434" s="155"/>
      <c r="AF434" s="155"/>
      <c r="AG434" s="155"/>
      <c r="AH434" s="155"/>
      <c r="AI434" s="155"/>
      <c r="AJ434" s="155"/>
      <c r="AK434" s="155"/>
      <c r="AL434" s="155"/>
      <c r="AM434" s="155"/>
      <c r="AN434" s="155"/>
      <c r="AO434" s="155"/>
      <c r="AP434" s="155"/>
      <c r="AQ434" s="155"/>
      <c r="AR434" s="155"/>
      <c r="AS434" s="155"/>
      <c r="AT434" s="155"/>
      <c r="AU434" s="155"/>
      <c r="AV434" s="155"/>
      <c r="AW434" s="155"/>
      <c r="AX434" s="155"/>
      <c r="AY434" s="155"/>
      <c r="AZ434" s="155"/>
      <c r="BA434" s="155"/>
      <c r="BB434" s="155"/>
      <c r="BC434" s="155"/>
      <c r="BD434" s="155"/>
      <c r="BE434" s="155"/>
      <c r="BF434" s="155"/>
      <c r="BG434" s="155"/>
      <c r="BH434" s="155"/>
    </row>
    <row r="435" spans="1:60" x14ac:dyDescent="0.2">
      <c r="A435" s="155"/>
      <c r="B435" s="155"/>
      <c r="C435" s="155"/>
      <c r="D435" s="155"/>
      <c r="E435" s="155"/>
      <c r="F435" s="155"/>
      <c r="G435" s="155"/>
      <c r="H435" s="155"/>
      <c r="I435" s="155"/>
      <c r="J435" s="155"/>
      <c r="K435" s="155"/>
      <c r="L435" s="155"/>
      <c r="M435" s="155"/>
      <c r="N435" s="155"/>
      <c r="O435" s="155"/>
      <c r="P435" s="155"/>
      <c r="Q435" s="155"/>
      <c r="R435" s="155"/>
      <c r="S435" s="155"/>
      <c r="T435" s="155"/>
      <c r="U435" s="155"/>
      <c r="V435" s="155"/>
      <c r="W435" s="155"/>
      <c r="X435" s="155"/>
      <c r="Y435" s="155"/>
      <c r="Z435" s="155"/>
      <c r="AA435" s="155"/>
      <c r="AB435" s="155"/>
      <c r="AC435" s="155"/>
      <c r="AD435" s="155"/>
      <c r="AE435" s="155"/>
      <c r="AF435" s="155"/>
      <c r="AG435" s="155"/>
      <c r="AH435" s="155"/>
      <c r="AI435" s="155"/>
      <c r="AJ435" s="155"/>
      <c r="AK435" s="155"/>
      <c r="AL435" s="155"/>
      <c r="AM435" s="155"/>
      <c r="AN435" s="155"/>
      <c r="AO435" s="155"/>
      <c r="AP435" s="155"/>
      <c r="AQ435" s="155"/>
      <c r="AR435" s="155"/>
      <c r="AS435" s="155"/>
      <c r="AT435" s="155"/>
      <c r="AU435" s="155"/>
      <c r="AV435" s="155"/>
      <c r="AW435" s="155"/>
      <c r="AX435" s="155"/>
      <c r="AY435" s="155"/>
      <c r="AZ435" s="155"/>
      <c r="BA435" s="155"/>
      <c r="BB435" s="155"/>
      <c r="BC435" s="155"/>
      <c r="BD435" s="155"/>
      <c r="BE435" s="155"/>
      <c r="BF435" s="155"/>
      <c r="BG435" s="155"/>
      <c r="BH435" s="155"/>
    </row>
    <row r="436" spans="1:60" x14ac:dyDescent="0.2">
      <c r="A436" s="155"/>
      <c r="B436" s="155"/>
      <c r="C436" s="155"/>
      <c r="D436" s="155"/>
      <c r="E436" s="155"/>
      <c r="F436" s="155"/>
      <c r="G436" s="155"/>
      <c r="H436" s="155"/>
      <c r="I436" s="155"/>
      <c r="J436" s="155"/>
      <c r="K436" s="155"/>
      <c r="L436" s="155"/>
      <c r="M436" s="155"/>
      <c r="N436" s="155"/>
      <c r="O436" s="155"/>
      <c r="P436" s="155"/>
      <c r="Q436" s="155"/>
      <c r="R436" s="155"/>
      <c r="S436" s="155"/>
      <c r="T436" s="155"/>
      <c r="U436" s="155"/>
      <c r="V436" s="155"/>
      <c r="W436" s="155"/>
      <c r="X436" s="155"/>
      <c r="Y436" s="155"/>
      <c r="Z436" s="155"/>
      <c r="AA436" s="155"/>
      <c r="AB436" s="155"/>
      <c r="AC436" s="155"/>
      <c r="AD436" s="155"/>
      <c r="AE436" s="155"/>
      <c r="AF436" s="155"/>
      <c r="AG436" s="155"/>
      <c r="AH436" s="155"/>
      <c r="AI436" s="155"/>
      <c r="AJ436" s="155"/>
      <c r="AK436" s="155"/>
      <c r="AL436" s="155"/>
      <c r="AM436" s="155"/>
      <c r="AN436" s="155"/>
      <c r="AO436" s="155"/>
      <c r="AP436" s="155"/>
      <c r="AQ436" s="155"/>
      <c r="AR436" s="155"/>
      <c r="AS436" s="155"/>
      <c r="AT436" s="155"/>
      <c r="AU436" s="155"/>
      <c r="AV436" s="155"/>
      <c r="AW436" s="155"/>
      <c r="AX436" s="155"/>
      <c r="AY436" s="155"/>
      <c r="AZ436" s="155"/>
      <c r="BA436" s="155"/>
      <c r="BB436" s="155"/>
      <c r="BC436" s="155"/>
      <c r="BD436" s="155"/>
      <c r="BE436" s="155"/>
      <c r="BF436" s="155"/>
      <c r="BG436" s="155"/>
      <c r="BH436" s="155"/>
    </row>
    <row r="437" spans="1:60" x14ac:dyDescent="0.2">
      <c r="A437" s="155"/>
      <c r="B437" s="155"/>
      <c r="C437" s="155"/>
      <c r="D437" s="155"/>
      <c r="E437" s="155"/>
      <c r="F437" s="155"/>
      <c r="G437" s="155"/>
      <c r="H437" s="155"/>
      <c r="I437" s="155"/>
      <c r="J437" s="155"/>
      <c r="K437" s="155"/>
      <c r="L437" s="155"/>
      <c r="M437" s="155"/>
      <c r="N437" s="155"/>
      <c r="O437" s="155"/>
      <c r="P437" s="155"/>
      <c r="Q437" s="155"/>
      <c r="R437" s="155"/>
      <c r="S437" s="155"/>
      <c r="T437" s="155"/>
      <c r="U437" s="155"/>
      <c r="V437" s="155"/>
      <c r="W437" s="155"/>
      <c r="X437" s="155"/>
      <c r="Y437" s="155"/>
      <c r="Z437" s="155"/>
      <c r="AA437" s="155"/>
      <c r="AB437" s="155"/>
      <c r="AC437" s="155"/>
      <c r="AD437" s="155"/>
      <c r="AE437" s="155"/>
      <c r="AF437" s="155"/>
      <c r="AG437" s="155"/>
      <c r="AH437" s="155"/>
      <c r="AI437" s="155"/>
      <c r="AJ437" s="155"/>
      <c r="AK437" s="155"/>
      <c r="AL437" s="155"/>
      <c r="AM437" s="155"/>
      <c r="AN437" s="155"/>
      <c r="AO437" s="155"/>
      <c r="AP437" s="155"/>
      <c r="AQ437" s="155"/>
      <c r="AR437" s="155"/>
      <c r="AS437" s="155"/>
      <c r="AT437" s="155"/>
      <c r="AU437" s="155"/>
      <c r="AV437" s="155"/>
      <c r="AW437" s="155"/>
      <c r="AX437" s="155"/>
      <c r="AY437" s="155"/>
      <c r="AZ437" s="155"/>
      <c r="BA437" s="155"/>
      <c r="BB437" s="155"/>
      <c r="BC437" s="155"/>
      <c r="BD437" s="155"/>
      <c r="BE437" s="155"/>
      <c r="BF437" s="155"/>
      <c r="BG437" s="155"/>
      <c r="BH437" s="155"/>
    </row>
    <row r="438" spans="1:60" x14ac:dyDescent="0.2">
      <c r="A438" s="155"/>
      <c r="B438" s="155"/>
      <c r="C438" s="155"/>
      <c r="D438" s="155"/>
      <c r="E438" s="155"/>
      <c r="F438" s="155"/>
      <c r="G438" s="155"/>
      <c r="H438" s="155"/>
      <c r="I438" s="155"/>
      <c r="J438" s="155"/>
      <c r="K438" s="155"/>
      <c r="L438" s="155"/>
      <c r="M438" s="155"/>
      <c r="N438" s="155"/>
      <c r="O438" s="155"/>
      <c r="P438" s="155"/>
      <c r="Q438" s="155"/>
      <c r="R438" s="155"/>
      <c r="S438" s="155"/>
      <c r="T438" s="155"/>
      <c r="U438" s="155"/>
      <c r="V438" s="155"/>
      <c r="W438" s="155"/>
      <c r="X438" s="155"/>
      <c r="Y438" s="155"/>
      <c r="Z438" s="155"/>
      <c r="AA438" s="155"/>
      <c r="AB438" s="155"/>
      <c r="AC438" s="155"/>
      <c r="AD438" s="155"/>
      <c r="AE438" s="155"/>
      <c r="AF438" s="155"/>
      <c r="AG438" s="155"/>
      <c r="AH438" s="155"/>
      <c r="AI438" s="155"/>
      <c r="AJ438" s="155"/>
      <c r="AK438" s="155"/>
      <c r="AL438" s="155"/>
      <c r="AM438" s="155"/>
      <c r="AN438" s="155"/>
      <c r="AO438" s="155"/>
      <c r="AP438" s="155"/>
      <c r="AQ438" s="155"/>
      <c r="AR438" s="155"/>
      <c r="AS438" s="155"/>
      <c r="AT438" s="155"/>
      <c r="AU438" s="155"/>
      <c r="AV438" s="155"/>
      <c r="AW438" s="155"/>
      <c r="AX438" s="155"/>
      <c r="AY438" s="155"/>
      <c r="AZ438" s="155"/>
      <c r="BA438" s="155"/>
      <c r="BB438" s="155"/>
      <c r="BC438" s="155"/>
      <c r="BD438" s="155"/>
      <c r="BE438" s="155"/>
      <c r="BF438" s="155"/>
      <c r="BG438" s="155"/>
      <c r="BH438" s="155"/>
    </row>
    <row r="439" spans="1:60" x14ac:dyDescent="0.2">
      <c r="A439" s="155"/>
      <c r="B439" s="155"/>
      <c r="C439" s="155"/>
      <c r="D439" s="155"/>
      <c r="E439" s="155"/>
      <c r="F439" s="155"/>
      <c r="G439" s="155"/>
      <c r="H439" s="155"/>
      <c r="I439" s="155"/>
      <c r="J439" s="155"/>
      <c r="K439" s="155"/>
      <c r="L439" s="155"/>
      <c r="M439" s="155"/>
      <c r="N439" s="155"/>
      <c r="O439" s="155"/>
      <c r="P439" s="155"/>
      <c r="Q439" s="155"/>
      <c r="R439" s="155"/>
      <c r="S439" s="155"/>
      <c r="T439" s="155"/>
      <c r="U439" s="155"/>
      <c r="V439" s="155"/>
      <c r="W439" s="155"/>
      <c r="X439" s="155"/>
      <c r="Y439" s="155"/>
      <c r="Z439" s="155"/>
      <c r="AA439" s="155"/>
      <c r="AB439" s="155"/>
      <c r="AC439" s="155"/>
      <c r="AD439" s="155"/>
      <c r="AE439" s="155"/>
      <c r="AF439" s="155"/>
      <c r="AG439" s="155"/>
      <c r="AH439" s="155"/>
      <c r="AI439" s="155"/>
      <c r="AJ439" s="155"/>
      <c r="AK439" s="155"/>
      <c r="AL439" s="155"/>
      <c r="AM439" s="155"/>
      <c r="AN439" s="155"/>
      <c r="AO439" s="155"/>
      <c r="AP439" s="155"/>
      <c r="AQ439" s="155"/>
      <c r="AR439" s="155"/>
      <c r="AS439" s="155"/>
      <c r="AT439" s="155"/>
      <c r="AU439" s="155"/>
      <c r="AV439" s="155"/>
      <c r="AW439" s="155"/>
      <c r="AX439" s="155"/>
      <c r="AY439" s="155"/>
      <c r="AZ439" s="155"/>
      <c r="BA439" s="155"/>
      <c r="BB439" s="155"/>
      <c r="BC439" s="155"/>
      <c r="BD439" s="155"/>
      <c r="BE439" s="155"/>
      <c r="BF439" s="155"/>
      <c r="BG439" s="155"/>
      <c r="BH439" s="155"/>
    </row>
    <row r="440" spans="1:60" x14ac:dyDescent="0.2">
      <c r="A440" s="155"/>
      <c r="B440" s="155"/>
      <c r="C440" s="155"/>
      <c r="D440" s="155"/>
      <c r="E440" s="155"/>
      <c r="F440" s="155"/>
      <c r="G440" s="155"/>
      <c r="H440" s="155"/>
      <c r="I440" s="155"/>
      <c r="J440" s="155"/>
      <c r="K440" s="155"/>
      <c r="L440" s="155"/>
      <c r="M440" s="155"/>
      <c r="N440" s="155"/>
      <c r="O440" s="155"/>
      <c r="P440" s="155"/>
      <c r="Q440" s="155"/>
      <c r="R440" s="155"/>
      <c r="S440" s="155"/>
      <c r="T440" s="155"/>
      <c r="U440" s="155"/>
      <c r="V440" s="155"/>
      <c r="W440" s="155"/>
      <c r="X440" s="155"/>
      <c r="Y440" s="155"/>
      <c r="Z440" s="155"/>
      <c r="AA440" s="155"/>
      <c r="AB440" s="155"/>
      <c r="AC440" s="155"/>
      <c r="AD440" s="155"/>
      <c r="AE440" s="155"/>
      <c r="AF440" s="155"/>
      <c r="AG440" s="155"/>
      <c r="AH440" s="155"/>
      <c r="AI440" s="155"/>
      <c r="AJ440" s="155"/>
      <c r="AK440" s="155"/>
      <c r="AL440" s="155"/>
      <c r="AM440" s="155"/>
      <c r="AN440" s="155"/>
      <c r="AO440" s="155"/>
      <c r="AP440" s="155"/>
      <c r="AQ440" s="155"/>
      <c r="AR440" s="155"/>
      <c r="AS440" s="155"/>
      <c r="AT440" s="155"/>
      <c r="AU440" s="155"/>
      <c r="AV440" s="155"/>
      <c r="AW440" s="155"/>
      <c r="AX440" s="155"/>
      <c r="AY440" s="155"/>
      <c r="AZ440" s="155"/>
      <c r="BA440" s="155"/>
      <c r="BB440" s="155"/>
      <c r="BC440" s="155"/>
      <c r="BD440" s="155"/>
      <c r="BE440" s="155"/>
      <c r="BF440" s="155"/>
      <c r="BG440" s="155"/>
      <c r="BH440" s="155"/>
    </row>
    <row r="441" spans="1:60" x14ac:dyDescent="0.2">
      <c r="A441" s="155"/>
      <c r="B441" s="155"/>
      <c r="C441" s="155"/>
      <c r="D441" s="155"/>
      <c r="E441" s="155"/>
      <c r="F441" s="155"/>
      <c r="G441" s="155"/>
      <c r="H441" s="155"/>
      <c r="I441" s="155"/>
      <c r="J441" s="155"/>
      <c r="K441" s="155"/>
      <c r="L441" s="155"/>
      <c r="M441" s="155"/>
      <c r="N441" s="155"/>
      <c r="O441" s="155"/>
      <c r="P441" s="155"/>
      <c r="Q441" s="155"/>
      <c r="R441" s="155"/>
      <c r="S441" s="155"/>
      <c r="T441" s="155"/>
      <c r="U441" s="155"/>
      <c r="V441" s="155"/>
      <c r="W441" s="155"/>
      <c r="X441" s="155"/>
      <c r="Y441" s="155"/>
      <c r="Z441" s="155"/>
      <c r="AA441" s="155"/>
      <c r="AB441" s="155"/>
      <c r="AC441" s="155"/>
      <c r="AD441" s="155"/>
      <c r="AE441" s="155"/>
      <c r="AF441" s="155"/>
      <c r="AG441" s="155"/>
      <c r="AH441" s="155"/>
      <c r="AI441" s="155"/>
      <c r="AJ441" s="155"/>
      <c r="AK441" s="155"/>
      <c r="AL441" s="155"/>
      <c r="AM441" s="155"/>
      <c r="AN441" s="155"/>
      <c r="AO441" s="155"/>
      <c r="AP441" s="155"/>
      <c r="AQ441" s="155"/>
      <c r="AR441" s="155"/>
      <c r="AS441" s="155"/>
      <c r="AT441" s="155"/>
      <c r="AU441" s="155"/>
      <c r="AV441" s="155"/>
      <c r="AW441" s="155"/>
      <c r="AX441" s="155"/>
      <c r="AY441" s="155"/>
      <c r="AZ441" s="155"/>
      <c r="BA441" s="155"/>
      <c r="BB441" s="155"/>
      <c r="BC441" s="155"/>
      <c r="BD441" s="155"/>
      <c r="BE441" s="155"/>
      <c r="BF441" s="155"/>
      <c r="BG441" s="155"/>
      <c r="BH441" s="155"/>
    </row>
    <row r="442" spans="1:60" x14ac:dyDescent="0.2">
      <c r="A442" s="155"/>
      <c r="B442" s="155"/>
      <c r="C442" s="155"/>
      <c r="D442" s="155"/>
      <c r="E442" s="155"/>
      <c r="F442" s="155"/>
      <c r="G442" s="155"/>
      <c r="H442" s="155"/>
      <c r="I442" s="155"/>
      <c r="J442" s="155"/>
      <c r="K442" s="155"/>
      <c r="L442" s="155"/>
      <c r="M442" s="155"/>
      <c r="N442" s="155"/>
      <c r="O442" s="155"/>
      <c r="P442" s="155"/>
      <c r="Q442" s="155"/>
      <c r="R442" s="155"/>
      <c r="S442" s="155"/>
      <c r="T442" s="155"/>
      <c r="U442" s="155"/>
      <c r="V442" s="155"/>
      <c r="W442" s="155"/>
      <c r="X442" s="155"/>
      <c r="Y442" s="155"/>
      <c r="Z442" s="155"/>
      <c r="AA442" s="155"/>
      <c r="AB442" s="155"/>
      <c r="AC442" s="155"/>
      <c r="AD442" s="155"/>
      <c r="AE442" s="155"/>
      <c r="AF442" s="155"/>
      <c r="AG442" s="155"/>
      <c r="AH442" s="155"/>
      <c r="AI442" s="155"/>
      <c r="AJ442" s="155"/>
      <c r="AK442" s="155"/>
      <c r="AL442" s="155"/>
      <c r="AM442" s="155"/>
      <c r="AN442" s="155"/>
      <c r="AO442" s="155"/>
      <c r="AP442" s="155"/>
      <c r="AQ442" s="155"/>
      <c r="AR442" s="155"/>
      <c r="AS442" s="155"/>
      <c r="AT442" s="155"/>
      <c r="AU442" s="155"/>
      <c r="AV442" s="155"/>
      <c r="AW442" s="155"/>
      <c r="AX442" s="155"/>
      <c r="AY442" s="155"/>
      <c r="AZ442" s="155"/>
      <c r="BA442" s="155"/>
      <c r="BB442" s="155"/>
      <c r="BC442" s="155"/>
      <c r="BD442" s="155"/>
      <c r="BE442" s="155"/>
      <c r="BF442" s="155"/>
      <c r="BG442" s="155"/>
      <c r="BH442" s="155"/>
    </row>
    <row r="443" spans="1:60" x14ac:dyDescent="0.2">
      <c r="A443" s="155"/>
      <c r="B443" s="155"/>
      <c r="C443" s="155"/>
      <c r="D443" s="155"/>
      <c r="E443" s="155"/>
      <c r="F443" s="155"/>
      <c r="G443" s="155"/>
      <c r="H443" s="155"/>
      <c r="I443" s="155"/>
      <c r="J443" s="155"/>
      <c r="K443" s="155"/>
      <c r="L443" s="155"/>
      <c r="M443" s="155"/>
      <c r="N443" s="155"/>
      <c r="O443" s="155"/>
      <c r="P443" s="155"/>
      <c r="Q443" s="155"/>
      <c r="R443" s="155"/>
      <c r="S443" s="155"/>
      <c r="T443" s="155"/>
      <c r="U443" s="155"/>
      <c r="V443" s="155"/>
      <c r="W443" s="155"/>
      <c r="X443" s="155"/>
      <c r="Y443" s="155"/>
      <c r="Z443" s="155"/>
      <c r="AA443" s="155"/>
      <c r="AB443" s="155"/>
      <c r="AC443" s="155"/>
      <c r="AD443" s="155"/>
      <c r="AE443" s="155"/>
      <c r="AF443" s="155"/>
      <c r="AG443" s="155"/>
      <c r="AH443" s="155"/>
      <c r="AI443" s="155"/>
      <c r="AJ443" s="155"/>
      <c r="AK443" s="155"/>
      <c r="AL443" s="155"/>
      <c r="AM443" s="155"/>
      <c r="AN443" s="155"/>
      <c r="AO443" s="155"/>
      <c r="AP443" s="155"/>
      <c r="AQ443" s="155"/>
      <c r="AR443" s="155"/>
      <c r="AS443" s="155"/>
      <c r="AT443" s="155"/>
      <c r="AU443" s="155"/>
      <c r="AV443" s="155"/>
      <c r="AW443" s="155"/>
      <c r="AX443" s="155"/>
      <c r="AY443" s="155"/>
      <c r="AZ443" s="155"/>
      <c r="BA443" s="155"/>
      <c r="BB443" s="155"/>
      <c r="BC443" s="155"/>
      <c r="BD443" s="155"/>
      <c r="BE443" s="155"/>
      <c r="BF443" s="155"/>
      <c r="BG443" s="155"/>
      <c r="BH443" s="155"/>
    </row>
    <row r="444" spans="1:60" x14ac:dyDescent="0.2">
      <c r="A444" s="155"/>
      <c r="B444" s="155"/>
      <c r="C444" s="155"/>
      <c r="D444" s="155"/>
      <c r="E444" s="155"/>
      <c r="F444" s="155"/>
      <c r="G444" s="155"/>
      <c r="H444" s="155"/>
      <c r="I444" s="155"/>
      <c r="J444" s="155"/>
      <c r="K444" s="155"/>
      <c r="L444" s="155"/>
      <c r="M444" s="155"/>
      <c r="N444" s="155"/>
      <c r="O444" s="155"/>
      <c r="P444" s="155"/>
      <c r="Q444" s="155"/>
      <c r="R444" s="155"/>
      <c r="S444" s="155"/>
      <c r="T444" s="155"/>
      <c r="U444" s="155"/>
      <c r="V444" s="155"/>
      <c r="W444" s="155"/>
      <c r="X444" s="155"/>
      <c r="Y444" s="155"/>
      <c r="Z444" s="155"/>
      <c r="AA444" s="155"/>
      <c r="AB444" s="155"/>
      <c r="AC444" s="155"/>
      <c r="AD444" s="155"/>
      <c r="AE444" s="155"/>
      <c r="AF444" s="155"/>
      <c r="AG444" s="155"/>
      <c r="AH444" s="155"/>
      <c r="AI444" s="155"/>
      <c r="AJ444" s="155"/>
      <c r="AK444" s="155"/>
      <c r="AL444" s="155"/>
      <c r="AM444" s="155"/>
      <c r="AN444" s="155"/>
      <c r="AO444" s="155"/>
      <c r="AP444" s="155"/>
      <c r="AQ444" s="155"/>
      <c r="AR444" s="155"/>
      <c r="AS444" s="155"/>
      <c r="AT444" s="155"/>
      <c r="AU444" s="155"/>
      <c r="AV444" s="155"/>
      <c r="AW444" s="155"/>
      <c r="AX444" s="155"/>
      <c r="AY444" s="155"/>
      <c r="AZ444" s="155"/>
      <c r="BA444" s="155"/>
      <c r="BB444" s="155"/>
      <c r="BC444" s="155"/>
      <c r="BD444" s="155"/>
      <c r="BE444" s="155"/>
      <c r="BF444" s="155"/>
      <c r="BG444" s="155"/>
      <c r="BH444" s="155"/>
    </row>
    <row r="445" spans="1:60" x14ac:dyDescent="0.2">
      <c r="A445" s="155"/>
      <c r="B445" s="155"/>
      <c r="C445" s="155"/>
      <c r="D445" s="155"/>
      <c r="E445" s="155"/>
      <c r="F445" s="155"/>
      <c r="G445" s="155"/>
      <c r="H445" s="155"/>
      <c r="I445" s="155"/>
      <c r="J445" s="155"/>
      <c r="K445" s="155"/>
      <c r="L445" s="155"/>
      <c r="M445" s="155"/>
      <c r="N445" s="155"/>
      <c r="O445" s="155"/>
      <c r="P445" s="155"/>
      <c r="Q445" s="155"/>
      <c r="R445" s="155"/>
      <c r="S445" s="155"/>
      <c r="T445" s="155"/>
      <c r="U445" s="155"/>
      <c r="V445" s="155"/>
      <c r="W445" s="155"/>
      <c r="X445" s="155"/>
      <c r="Y445" s="155"/>
      <c r="Z445" s="155"/>
      <c r="AA445" s="155"/>
      <c r="AB445" s="155"/>
      <c r="AC445" s="155"/>
      <c r="AD445" s="155"/>
      <c r="AE445" s="155"/>
      <c r="AF445" s="155"/>
      <c r="AG445" s="155"/>
      <c r="AH445" s="155"/>
      <c r="AI445" s="155"/>
      <c r="AJ445" s="155"/>
      <c r="AK445" s="155"/>
      <c r="AL445" s="155"/>
      <c r="AM445" s="155"/>
      <c r="AN445" s="155"/>
      <c r="AO445" s="155"/>
      <c r="AP445" s="155"/>
      <c r="AQ445" s="155"/>
      <c r="AR445" s="155"/>
      <c r="AS445" s="155"/>
      <c r="AT445" s="155"/>
      <c r="AU445" s="155"/>
      <c r="AV445" s="155"/>
      <c r="AW445" s="155"/>
      <c r="AX445" s="155"/>
      <c r="AY445" s="155"/>
      <c r="AZ445" s="155"/>
      <c r="BA445" s="155"/>
      <c r="BB445" s="155"/>
      <c r="BC445" s="155"/>
      <c r="BD445" s="155"/>
      <c r="BE445" s="155"/>
      <c r="BF445" s="155"/>
      <c r="BG445" s="155"/>
      <c r="BH445" s="155"/>
    </row>
    <row r="446" spans="1:60" x14ac:dyDescent="0.2">
      <c r="A446" s="155"/>
      <c r="B446" s="155"/>
      <c r="C446" s="155"/>
      <c r="D446" s="155"/>
      <c r="E446" s="155"/>
      <c r="F446" s="155"/>
      <c r="G446" s="155"/>
      <c r="H446" s="155"/>
      <c r="I446" s="155"/>
      <c r="J446" s="155"/>
      <c r="K446" s="155"/>
      <c r="L446" s="155"/>
      <c r="M446" s="155"/>
      <c r="N446" s="155"/>
      <c r="O446" s="155"/>
      <c r="P446" s="155"/>
      <c r="Q446" s="155"/>
      <c r="R446" s="155"/>
      <c r="S446" s="155"/>
      <c r="T446" s="155"/>
      <c r="U446" s="155"/>
      <c r="V446" s="155"/>
      <c r="W446" s="155"/>
      <c r="X446" s="155"/>
      <c r="Y446" s="155"/>
      <c r="Z446" s="155"/>
      <c r="AA446" s="155"/>
      <c r="AB446" s="155"/>
      <c r="AC446" s="155"/>
      <c r="AD446" s="155"/>
      <c r="AE446" s="155"/>
      <c r="AF446" s="155"/>
      <c r="AG446" s="155"/>
      <c r="AH446" s="155"/>
      <c r="AI446" s="155"/>
      <c r="AJ446" s="155"/>
      <c r="AK446" s="155"/>
      <c r="AL446" s="155"/>
      <c r="AM446" s="155"/>
      <c r="AN446" s="155"/>
      <c r="AO446" s="155"/>
      <c r="AP446" s="155"/>
      <c r="AQ446" s="155"/>
      <c r="AR446" s="155"/>
      <c r="AS446" s="155"/>
      <c r="AT446" s="155"/>
      <c r="AU446" s="155"/>
      <c r="AV446" s="155"/>
      <c r="AW446" s="155"/>
      <c r="AX446" s="155"/>
      <c r="AY446" s="155"/>
      <c r="AZ446" s="155"/>
      <c r="BA446" s="155"/>
      <c r="BB446" s="155"/>
      <c r="BC446" s="155"/>
      <c r="BD446" s="155"/>
      <c r="BE446" s="155"/>
      <c r="BF446" s="155"/>
      <c r="BG446" s="155"/>
      <c r="BH446" s="155"/>
    </row>
    <row r="447" spans="1:60" x14ac:dyDescent="0.2">
      <c r="A447" s="155"/>
      <c r="B447" s="155"/>
      <c r="C447" s="155"/>
      <c r="D447" s="155"/>
      <c r="E447" s="155"/>
      <c r="F447" s="155"/>
      <c r="G447" s="155"/>
      <c r="H447" s="155"/>
      <c r="I447" s="155"/>
      <c r="J447" s="155"/>
      <c r="K447" s="155"/>
      <c r="L447" s="155"/>
      <c r="M447" s="155"/>
      <c r="N447" s="155"/>
      <c r="O447" s="155"/>
      <c r="P447" s="155"/>
      <c r="Q447" s="155"/>
      <c r="R447" s="155"/>
      <c r="S447" s="155"/>
      <c r="T447" s="155"/>
      <c r="U447" s="155"/>
      <c r="V447" s="155"/>
      <c r="W447" s="155"/>
      <c r="X447" s="155"/>
      <c r="Y447" s="155"/>
      <c r="Z447" s="155"/>
      <c r="AA447" s="155"/>
      <c r="AB447" s="155"/>
      <c r="AC447" s="155"/>
      <c r="AD447" s="155"/>
      <c r="AE447" s="155"/>
      <c r="AF447" s="155"/>
      <c r="AG447" s="155"/>
      <c r="AH447" s="155"/>
      <c r="AI447" s="155"/>
      <c r="AJ447" s="155"/>
      <c r="AK447" s="155"/>
      <c r="AL447" s="155"/>
      <c r="AM447" s="155"/>
      <c r="AN447" s="155"/>
      <c r="AO447" s="155"/>
      <c r="AP447" s="155"/>
      <c r="AQ447" s="155"/>
      <c r="AR447" s="155"/>
      <c r="AS447" s="155"/>
      <c r="AT447" s="155"/>
      <c r="AU447" s="155"/>
      <c r="AV447" s="155"/>
      <c r="AW447" s="155"/>
      <c r="AX447" s="155"/>
      <c r="AY447" s="155"/>
      <c r="AZ447" s="155"/>
      <c r="BA447" s="155"/>
      <c r="BB447" s="155"/>
      <c r="BC447" s="155"/>
      <c r="BD447" s="155"/>
      <c r="BE447" s="155"/>
      <c r="BF447" s="155"/>
      <c r="BG447" s="155"/>
      <c r="BH447" s="155"/>
    </row>
    <row r="448" spans="1:60" x14ac:dyDescent="0.2">
      <c r="A448" s="155"/>
      <c r="B448" s="155"/>
      <c r="C448" s="155"/>
      <c r="D448" s="155"/>
      <c r="E448" s="155"/>
      <c r="F448" s="155"/>
      <c r="G448" s="155"/>
      <c r="H448" s="155"/>
      <c r="I448" s="155"/>
      <c r="J448" s="155"/>
      <c r="K448" s="155"/>
      <c r="L448" s="155"/>
      <c r="M448" s="155"/>
      <c r="N448" s="155"/>
      <c r="O448" s="155"/>
      <c r="P448" s="155"/>
      <c r="Q448" s="155"/>
      <c r="R448" s="155"/>
      <c r="S448" s="155"/>
      <c r="T448" s="155"/>
      <c r="U448" s="155"/>
      <c r="V448" s="155"/>
      <c r="W448" s="155"/>
      <c r="X448" s="155"/>
      <c r="Y448" s="155"/>
      <c r="Z448" s="155"/>
      <c r="AA448" s="155"/>
      <c r="AB448" s="155"/>
      <c r="AC448" s="155"/>
      <c r="AD448" s="155"/>
      <c r="AE448" s="155"/>
      <c r="AF448" s="155"/>
      <c r="AG448" s="155"/>
      <c r="AH448" s="155"/>
      <c r="AI448" s="155"/>
      <c r="AJ448" s="155"/>
      <c r="AK448" s="155"/>
      <c r="AL448" s="155"/>
      <c r="AM448" s="155"/>
      <c r="AN448" s="155"/>
      <c r="AO448" s="155"/>
      <c r="AP448" s="155"/>
      <c r="AQ448" s="155"/>
      <c r="AR448" s="155"/>
      <c r="AS448" s="155"/>
      <c r="AT448" s="155"/>
      <c r="AU448" s="155"/>
      <c r="AV448" s="155"/>
      <c r="AW448" s="155"/>
      <c r="AX448" s="155"/>
      <c r="AY448" s="155"/>
      <c r="AZ448" s="155"/>
      <c r="BA448" s="155"/>
      <c r="BB448" s="155"/>
      <c r="BC448" s="155"/>
      <c r="BD448" s="155"/>
      <c r="BE448" s="155"/>
      <c r="BF448" s="155"/>
      <c r="BG448" s="155"/>
      <c r="BH448" s="155"/>
    </row>
    <row r="449" spans="2:2" x14ac:dyDescent="0.2">
      <c r="B449" s="155"/>
    </row>
  </sheetData>
  <mergeCells count="1">
    <mergeCell ref="H7:I7"/>
  </mergeCells>
  <pageMargins left="0.75" right="0.75" top="1" bottom="1" header="0.5" footer="0.5"/>
  <pageSetup orientation="portrait" horizontalDpi="4294967292" verticalDpi="4294967292"/>
  <colBreaks count="2" manualBreakCount="2">
    <brk id="6" max="1048575" man="1"/>
    <brk id="14" max="1048575" man="1"/>
  </colBreaks>
  <drawing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J174"/>
  <sheetViews>
    <sheetView topLeftCell="A44" zoomScale="80" zoomScaleNormal="80" zoomScalePageLayoutView="80" workbookViewId="0">
      <selection activeCell="C54" sqref="C54"/>
    </sheetView>
  </sheetViews>
  <sheetFormatPr defaultColWidth="10.75" defaultRowHeight="12.75" x14ac:dyDescent="0.2"/>
  <cols>
    <col min="1" max="1" width="6.5" style="22" customWidth="1"/>
    <col min="2" max="2" width="6.125" style="22" customWidth="1"/>
    <col min="3" max="3" width="65" style="22" customWidth="1"/>
    <col min="4" max="16" width="22.5" style="22" customWidth="1"/>
    <col min="17" max="16384" width="10.75" style="22"/>
  </cols>
  <sheetData>
    <row r="1" spans="1:140" ht="15" x14ac:dyDescent="0.2">
      <c r="A1" s="146"/>
      <c r="B1" s="146"/>
      <c r="C1" s="146"/>
      <c r="D1" s="146"/>
      <c r="E1" s="146"/>
      <c r="F1" s="6"/>
      <c r="G1" s="8"/>
      <c r="H1" s="8"/>
      <c r="I1" s="8"/>
      <c r="J1" s="8"/>
      <c r="K1" s="8"/>
      <c r="L1" s="8"/>
      <c r="M1" s="8"/>
      <c r="N1" s="8"/>
      <c r="O1" s="8"/>
      <c r="P1" s="8"/>
      <c r="Q1" s="8"/>
      <c r="R1" s="8"/>
      <c r="S1" s="8"/>
      <c r="T1" s="8"/>
      <c r="U1" s="8"/>
      <c r="V1" s="8"/>
      <c r="W1" s="8"/>
      <c r="X1" s="146"/>
      <c r="Y1" s="146"/>
      <c r="Z1" s="146"/>
      <c r="AA1" s="145"/>
      <c r="AB1" s="145"/>
      <c r="AC1" s="145"/>
      <c r="AD1" s="145"/>
      <c r="AE1" s="145"/>
      <c r="AF1" s="145"/>
      <c r="AG1" s="145"/>
      <c r="AH1" s="145"/>
      <c r="AI1" s="145"/>
      <c r="AJ1" s="145"/>
      <c r="AK1" s="145"/>
      <c r="AL1" s="145"/>
      <c r="AM1" s="145"/>
      <c r="AN1" s="145"/>
      <c r="AO1" s="145"/>
      <c r="AP1" s="145"/>
      <c r="AQ1" s="145"/>
      <c r="AR1" s="145"/>
      <c r="AS1" s="145"/>
      <c r="AT1" s="145"/>
      <c r="AU1" s="145"/>
      <c r="AV1" s="145"/>
      <c r="AW1" s="145"/>
      <c r="AX1" s="145"/>
      <c r="AY1" s="77"/>
      <c r="AZ1" s="77"/>
      <c r="BA1" s="77"/>
      <c r="BB1" s="77"/>
      <c r="BC1" s="77"/>
      <c r="BD1" s="77"/>
      <c r="BE1" s="77"/>
      <c r="BF1" s="77"/>
      <c r="BG1" s="77"/>
      <c r="BH1" s="77"/>
      <c r="BI1" s="77"/>
      <c r="BJ1" s="77"/>
      <c r="BK1" s="77"/>
      <c r="BL1" s="77"/>
      <c r="BM1" s="77"/>
      <c r="BN1" s="77"/>
      <c r="BO1" s="77"/>
      <c r="BP1" s="77"/>
      <c r="BQ1" s="77"/>
      <c r="BR1" s="77"/>
      <c r="BS1" s="77"/>
      <c r="BT1" s="77"/>
      <c r="BU1" s="77"/>
      <c r="BV1" s="77"/>
      <c r="BW1" s="77"/>
      <c r="BX1" s="77"/>
      <c r="BY1" s="77"/>
      <c r="BZ1" s="77"/>
      <c r="CA1" s="77"/>
      <c r="CB1" s="77"/>
      <c r="CC1" s="77"/>
      <c r="CD1" s="77"/>
      <c r="CE1" s="77"/>
      <c r="CF1" s="77"/>
      <c r="CG1" s="77"/>
      <c r="CH1" s="77"/>
      <c r="CI1" s="77"/>
      <c r="CJ1" s="77"/>
      <c r="CK1" s="77"/>
      <c r="CL1" s="77"/>
      <c r="CM1" s="77"/>
      <c r="CN1" s="77"/>
      <c r="CO1" s="77"/>
      <c r="CP1" s="77"/>
      <c r="CQ1" s="77"/>
      <c r="CR1" s="77"/>
      <c r="CS1" s="77"/>
      <c r="CT1" s="77"/>
      <c r="CU1" s="77"/>
      <c r="CV1" s="77"/>
      <c r="CW1" s="77"/>
      <c r="CX1" s="77"/>
      <c r="CY1" s="77"/>
      <c r="CZ1" s="77"/>
      <c r="DA1" s="77"/>
      <c r="DB1" s="77"/>
      <c r="DC1" s="77"/>
      <c r="DD1" s="77"/>
      <c r="DE1" s="77"/>
      <c r="DF1" s="77"/>
      <c r="DG1" s="77"/>
      <c r="DH1" s="77"/>
      <c r="DI1" s="77"/>
      <c r="DJ1" s="77"/>
      <c r="DK1" s="77"/>
      <c r="DL1" s="77"/>
      <c r="DM1" s="77"/>
      <c r="DN1" s="77"/>
      <c r="DO1" s="77"/>
      <c r="DP1" s="77"/>
      <c r="DQ1" s="77"/>
      <c r="DR1" s="77"/>
      <c r="DS1" s="77"/>
      <c r="DT1" s="77"/>
      <c r="DU1" s="77"/>
      <c r="DV1" s="77"/>
      <c r="DW1" s="77"/>
      <c r="DX1" s="77"/>
      <c r="DY1" s="77"/>
      <c r="DZ1" s="77"/>
      <c r="EA1" s="77"/>
      <c r="EB1" s="77"/>
      <c r="EC1" s="77"/>
      <c r="ED1" s="77"/>
      <c r="EE1" s="77"/>
      <c r="EF1" s="77"/>
      <c r="EG1" s="77"/>
      <c r="EH1" s="77"/>
      <c r="EI1" s="77"/>
      <c r="EJ1" s="77"/>
    </row>
    <row r="2" spans="1:140" ht="15" x14ac:dyDescent="0.2">
      <c r="A2" s="8"/>
      <c r="B2" s="8"/>
      <c r="C2" s="8"/>
      <c r="D2" s="8"/>
      <c r="E2" s="8"/>
      <c r="F2" s="6"/>
      <c r="G2" s="8"/>
      <c r="H2" s="8"/>
      <c r="I2" s="8"/>
      <c r="J2" s="8"/>
      <c r="K2" s="8"/>
      <c r="L2" s="8"/>
      <c r="M2" s="8"/>
      <c r="N2" s="8"/>
      <c r="O2" s="8"/>
      <c r="P2" s="8"/>
      <c r="Q2" s="8"/>
      <c r="R2" s="8"/>
      <c r="S2" s="8"/>
      <c r="T2" s="8"/>
      <c r="U2" s="8"/>
      <c r="V2" s="8"/>
      <c r="W2" s="8"/>
      <c r="X2" s="8"/>
      <c r="Y2" s="8"/>
      <c r="Z2" s="8"/>
      <c r="AA2" s="145"/>
      <c r="AB2" s="145"/>
      <c r="AC2" s="145"/>
      <c r="AD2" s="145"/>
      <c r="AE2" s="145"/>
      <c r="AF2" s="145"/>
      <c r="AG2" s="145"/>
      <c r="AH2" s="145"/>
      <c r="AI2" s="145"/>
      <c r="AJ2" s="145"/>
      <c r="AK2" s="145"/>
      <c r="AL2" s="145"/>
      <c r="AM2" s="145"/>
      <c r="AN2" s="145"/>
      <c r="AO2" s="145"/>
      <c r="AP2" s="145"/>
      <c r="AQ2" s="145"/>
      <c r="AR2" s="145"/>
      <c r="AS2" s="145"/>
      <c r="AT2" s="145"/>
      <c r="AU2" s="145"/>
      <c r="AV2" s="145"/>
      <c r="AW2" s="145"/>
      <c r="AX2" s="145"/>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c r="CA2" s="77"/>
      <c r="CB2" s="77"/>
      <c r="CC2" s="77"/>
      <c r="CD2" s="77"/>
      <c r="CE2" s="77"/>
      <c r="CF2" s="77"/>
      <c r="CG2" s="77"/>
      <c r="CH2" s="77"/>
      <c r="CI2" s="77"/>
      <c r="CJ2" s="77"/>
      <c r="CK2" s="77"/>
      <c r="CL2" s="77"/>
      <c r="CM2" s="77"/>
      <c r="CN2" s="77"/>
      <c r="CO2" s="77"/>
      <c r="CP2" s="77"/>
      <c r="CQ2" s="77"/>
      <c r="CR2" s="77"/>
      <c r="CS2" s="77"/>
      <c r="CT2" s="77"/>
      <c r="CU2" s="77"/>
      <c r="CV2" s="77"/>
      <c r="CW2" s="77"/>
      <c r="CX2" s="77"/>
      <c r="CY2" s="77"/>
      <c r="CZ2" s="77"/>
      <c r="DA2" s="77"/>
      <c r="DB2" s="77"/>
      <c r="DC2" s="77"/>
      <c r="DD2" s="77"/>
      <c r="DE2" s="77"/>
      <c r="DF2" s="77"/>
      <c r="DG2" s="77"/>
      <c r="DH2" s="77"/>
      <c r="DI2" s="77"/>
      <c r="DJ2" s="77"/>
      <c r="DK2" s="77"/>
      <c r="DL2" s="77"/>
      <c r="DM2" s="77"/>
      <c r="DN2" s="77"/>
      <c r="DO2" s="77"/>
      <c r="DP2" s="77"/>
      <c r="DQ2" s="77"/>
      <c r="DR2" s="77"/>
      <c r="DS2" s="77"/>
      <c r="DT2" s="77"/>
      <c r="DU2" s="77"/>
      <c r="DV2" s="77"/>
      <c r="DW2" s="77"/>
      <c r="DX2" s="77"/>
      <c r="DY2" s="77"/>
      <c r="DZ2" s="77"/>
      <c r="EA2" s="77"/>
      <c r="EB2" s="77"/>
      <c r="EC2" s="77"/>
      <c r="ED2" s="77"/>
      <c r="EE2" s="77"/>
      <c r="EF2" s="77"/>
      <c r="EG2" s="77"/>
      <c r="EH2" s="77"/>
      <c r="EI2" s="77"/>
      <c r="EJ2" s="77"/>
    </row>
    <row r="3" spans="1:140" ht="15" x14ac:dyDescent="0.2">
      <c r="A3" s="8"/>
      <c r="B3" s="8"/>
      <c r="C3" s="8"/>
      <c r="D3" s="8"/>
      <c r="E3" s="8"/>
      <c r="F3" s="6"/>
      <c r="G3" s="8"/>
      <c r="H3" s="8"/>
      <c r="I3" s="8"/>
      <c r="J3" s="8"/>
      <c r="K3" s="8"/>
      <c r="L3" s="8"/>
      <c r="M3" s="8"/>
      <c r="N3" s="8"/>
      <c r="O3" s="8"/>
      <c r="P3" s="8"/>
      <c r="Q3" s="8"/>
      <c r="R3" s="8"/>
      <c r="S3" s="8"/>
      <c r="T3" s="8"/>
      <c r="U3" s="8"/>
      <c r="V3" s="8"/>
      <c r="W3" s="8"/>
      <c r="X3" s="8"/>
      <c r="Y3" s="8"/>
      <c r="Z3" s="8"/>
      <c r="AA3" s="145"/>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row>
    <row r="4" spans="1:140" ht="15" x14ac:dyDescent="0.2">
      <c r="A4" s="8"/>
      <c r="B4" s="8"/>
      <c r="C4" s="8"/>
      <c r="D4" s="8"/>
      <c r="E4" s="8"/>
      <c r="F4" s="8"/>
      <c r="G4" s="8"/>
      <c r="H4" s="8"/>
      <c r="I4" s="8"/>
      <c r="J4" s="8"/>
      <c r="K4" s="8"/>
      <c r="L4" s="8"/>
      <c r="M4" s="8"/>
      <c r="N4" s="8"/>
      <c r="O4" s="8"/>
      <c r="P4" s="8"/>
      <c r="Q4" s="8"/>
      <c r="R4" s="8"/>
      <c r="S4" s="8"/>
      <c r="T4" s="8"/>
      <c r="U4" s="8"/>
      <c r="V4" s="8"/>
      <c r="W4" s="8"/>
      <c r="X4" s="8"/>
      <c r="Y4" s="8"/>
      <c r="Z4" s="8"/>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c r="CU4" s="77"/>
      <c r="CV4" s="77"/>
      <c r="CW4" s="77"/>
      <c r="CX4" s="77"/>
      <c r="CY4" s="77"/>
      <c r="CZ4" s="77"/>
      <c r="DA4" s="77"/>
      <c r="DB4" s="77"/>
      <c r="DC4" s="77"/>
      <c r="DD4" s="77"/>
      <c r="DE4" s="77"/>
      <c r="DF4" s="77"/>
      <c r="DG4" s="77"/>
      <c r="DH4" s="77"/>
      <c r="DI4" s="77"/>
      <c r="DJ4" s="77"/>
      <c r="DK4" s="77"/>
      <c r="DL4" s="77"/>
      <c r="DM4" s="77"/>
      <c r="DN4" s="77"/>
      <c r="DO4" s="77"/>
      <c r="DP4" s="77"/>
      <c r="DQ4" s="77"/>
      <c r="DR4" s="77"/>
      <c r="DS4" s="77"/>
      <c r="DT4" s="77"/>
      <c r="DU4" s="77"/>
      <c r="DV4" s="77"/>
      <c r="DW4" s="77"/>
      <c r="DX4" s="77"/>
      <c r="DY4" s="77"/>
      <c r="DZ4" s="77"/>
      <c r="EA4" s="77"/>
      <c r="EB4" s="77"/>
      <c r="EC4" s="77"/>
      <c r="ED4" s="77"/>
      <c r="EE4" s="77"/>
      <c r="EF4" s="77"/>
      <c r="EG4" s="77"/>
      <c r="EH4" s="77"/>
      <c r="EI4" s="77"/>
      <c r="EJ4" s="77"/>
    </row>
    <row r="5" spans="1:140" ht="15" x14ac:dyDescent="0.2">
      <c r="A5" s="8"/>
      <c r="C5" s="8"/>
      <c r="D5" s="8"/>
      <c r="F5" s="8"/>
      <c r="G5" s="8"/>
      <c r="H5" s="8"/>
      <c r="I5" s="8"/>
      <c r="J5" s="8"/>
      <c r="K5" s="8"/>
      <c r="L5" s="8"/>
      <c r="M5" s="8"/>
      <c r="N5" s="8"/>
      <c r="O5" s="8"/>
      <c r="P5" s="8"/>
      <c r="Q5" s="8"/>
      <c r="R5" s="8"/>
      <c r="S5" s="8"/>
      <c r="T5" s="8"/>
      <c r="U5" s="8"/>
      <c r="V5" s="8"/>
      <c r="W5" s="8"/>
      <c r="X5" s="8"/>
      <c r="Y5" s="8"/>
      <c r="Z5" s="8"/>
      <c r="AA5" s="145"/>
      <c r="AB5" s="145"/>
      <c r="AC5" s="145"/>
      <c r="AD5" s="145"/>
      <c r="AE5" s="145"/>
      <c r="AF5" s="145"/>
      <c r="AG5" s="145"/>
      <c r="AH5" s="145"/>
      <c r="AI5" s="145"/>
      <c r="AJ5" s="145"/>
      <c r="AK5" s="145"/>
      <c r="AL5" s="145"/>
      <c r="AM5" s="145"/>
      <c r="AN5" s="145"/>
      <c r="AO5" s="145"/>
      <c r="AP5" s="145"/>
      <c r="AQ5" s="145"/>
      <c r="AR5" s="145"/>
      <c r="AS5" s="145"/>
      <c r="AT5" s="145"/>
      <c r="AU5" s="145"/>
      <c r="AV5" s="145"/>
      <c r="AW5" s="145"/>
      <c r="AX5" s="145"/>
      <c r="AY5" s="77"/>
      <c r="AZ5" s="77"/>
      <c r="BA5" s="77"/>
      <c r="BB5" s="77"/>
      <c r="BC5" s="77"/>
      <c r="BD5" s="77"/>
      <c r="BE5" s="77"/>
      <c r="BF5" s="77"/>
      <c r="BG5" s="77"/>
      <c r="BH5" s="77"/>
      <c r="BI5" s="77"/>
      <c r="BJ5" s="77"/>
      <c r="BK5" s="77"/>
      <c r="BL5" s="77"/>
      <c r="BM5" s="77"/>
      <c r="BN5" s="77"/>
      <c r="BO5" s="77"/>
      <c r="BP5" s="77"/>
      <c r="BQ5" s="77"/>
      <c r="BR5" s="77"/>
      <c r="BS5" s="77"/>
      <c r="BT5" s="77"/>
      <c r="BU5" s="77"/>
      <c r="BV5" s="77"/>
      <c r="BW5" s="77"/>
      <c r="BX5" s="77"/>
      <c r="BY5" s="77"/>
      <c r="BZ5" s="77"/>
      <c r="CA5" s="77"/>
      <c r="CB5" s="77"/>
      <c r="CC5" s="77"/>
      <c r="CD5" s="77"/>
      <c r="CE5" s="77"/>
      <c r="CF5" s="77"/>
      <c r="CG5" s="77"/>
      <c r="CH5" s="77"/>
      <c r="CI5" s="77"/>
      <c r="CJ5" s="77"/>
      <c r="CK5" s="77"/>
      <c r="CL5" s="77"/>
      <c r="CM5" s="77"/>
      <c r="CN5" s="77"/>
      <c r="CO5" s="77"/>
      <c r="CP5" s="77"/>
      <c r="CQ5" s="77"/>
      <c r="CR5" s="77"/>
      <c r="CS5" s="77"/>
      <c r="CT5" s="77"/>
      <c r="CU5" s="77"/>
      <c r="CV5" s="77"/>
      <c r="CW5" s="77"/>
      <c r="CX5" s="77"/>
      <c r="CY5" s="77"/>
      <c r="CZ5" s="77"/>
      <c r="DA5" s="77"/>
      <c r="DB5" s="77"/>
      <c r="DC5" s="77"/>
      <c r="DD5" s="77"/>
      <c r="DE5" s="77"/>
      <c r="DF5" s="77"/>
      <c r="DG5" s="77"/>
      <c r="DH5" s="77"/>
      <c r="DI5" s="77"/>
      <c r="DJ5" s="77"/>
      <c r="DK5" s="77"/>
      <c r="DL5" s="77"/>
      <c r="DM5" s="77"/>
      <c r="DN5" s="77"/>
      <c r="DO5" s="77"/>
      <c r="DP5" s="77"/>
      <c r="DQ5" s="77"/>
      <c r="DR5" s="77"/>
      <c r="DS5" s="77"/>
      <c r="DT5" s="77"/>
      <c r="DU5" s="77"/>
      <c r="DV5" s="77"/>
      <c r="DW5" s="77"/>
      <c r="DX5" s="77"/>
      <c r="DY5" s="77"/>
      <c r="DZ5" s="77"/>
      <c r="EA5" s="77"/>
      <c r="EB5" s="77"/>
      <c r="EC5" s="77"/>
      <c r="ED5" s="77"/>
      <c r="EE5" s="77"/>
      <c r="EF5" s="77"/>
      <c r="EG5" s="77"/>
      <c r="EH5" s="77"/>
      <c r="EI5" s="77"/>
      <c r="EJ5" s="77"/>
    </row>
    <row r="6" spans="1:140" ht="36" customHeight="1" x14ac:dyDescent="0.2">
      <c r="A6" s="6"/>
      <c r="B6" s="267" t="s">
        <v>350</v>
      </c>
      <c r="D6" s="8"/>
      <c r="E6" s="8"/>
      <c r="F6" s="8"/>
      <c r="G6" s="8"/>
      <c r="H6" s="8"/>
      <c r="I6" s="8"/>
      <c r="J6" s="8"/>
      <c r="K6" s="8"/>
      <c r="L6" s="8"/>
      <c r="M6" s="8"/>
      <c r="N6" s="8"/>
      <c r="O6" s="8"/>
      <c r="P6" s="8"/>
      <c r="Q6" s="8"/>
      <c r="R6" s="8"/>
      <c r="S6" s="8"/>
      <c r="T6" s="8"/>
      <c r="U6" s="8"/>
      <c r="V6" s="8"/>
      <c r="W6" s="8"/>
      <c r="X6" s="8"/>
      <c r="Y6" s="8"/>
      <c r="Z6" s="8"/>
      <c r="AA6" s="145"/>
      <c r="AB6" s="145"/>
      <c r="AC6" s="145"/>
      <c r="AD6" s="145"/>
      <c r="AE6" s="145"/>
      <c r="AF6" s="145"/>
      <c r="AG6" s="145"/>
      <c r="AH6" s="145"/>
      <c r="AI6" s="145"/>
      <c r="AJ6" s="145"/>
      <c r="AK6" s="145"/>
      <c r="AL6" s="145"/>
      <c r="AM6" s="145"/>
      <c r="AN6" s="145"/>
      <c r="AO6" s="145"/>
      <c r="AP6" s="145"/>
      <c r="AQ6" s="145"/>
      <c r="AR6" s="145"/>
      <c r="AS6" s="145"/>
      <c r="AT6" s="145"/>
      <c r="AU6" s="145"/>
      <c r="AV6" s="145"/>
      <c r="AW6" s="145"/>
      <c r="AX6" s="145"/>
      <c r="AY6" s="77"/>
      <c r="AZ6" s="77"/>
      <c r="BA6" s="77"/>
      <c r="BB6" s="77"/>
      <c r="BC6" s="77"/>
      <c r="BD6" s="77"/>
      <c r="BE6" s="77"/>
      <c r="BF6" s="77"/>
      <c r="BG6" s="77"/>
      <c r="BH6" s="77"/>
      <c r="BI6" s="77"/>
      <c r="BJ6" s="77"/>
      <c r="BK6" s="77"/>
      <c r="BL6" s="77"/>
      <c r="BM6" s="77"/>
      <c r="BN6" s="77"/>
      <c r="BO6" s="77"/>
      <c r="BP6" s="77"/>
      <c r="BQ6" s="77"/>
      <c r="BR6" s="77"/>
      <c r="BS6" s="77"/>
      <c r="BT6" s="77"/>
      <c r="BU6" s="77"/>
      <c r="BV6" s="77"/>
      <c r="BW6" s="77"/>
      <c r="BX6" s="77"/>
      <c r="BY6" s="77"/>
      <c r="BZ6" s="77"/>
      <c r="CA6" s="77"/>
      <c r="CB6" s="77"/>
      <c r="CC6" s="77"/>
      <c r="CD6" s="77"/>
      <c r="CE6" s="77"/>
      <c r="CF6" s="77"/>
      <c r="CG6" s="77"/>
      <c r="CH6" s="77"/>
      <c r="CI6" s="77"/>
      <c r="CJ6" s="77"/>
      <c r="CK6" s="77"/>
      <c r="CL6" s="77"/>
      <c r="CM6" s="77"/>
      <c r="CN6" s="77"/>
      <c r="CO6" s="77"/>
      <c r="CP6" s="77"/>
      <c r="CQ6" s="77"/>
      <c r="CR6" s="77"/>
      <c r="CS6" s="77"/>
      <c r="CT6" s="77"/>
      <c r="CU6" s="77"/>
      <c r="CV6" s="77"/>
      <c r="CW6" s="77"/>
      <c r="CX6" s="77"/>
      <c r="CY6" s="77"/>
      <c r="CZ6" s="77"/>
      <c r="DA6" s="77"/>
      <c r="DB6" s="77"/>
      <c r="DC6" s="77"/>
      <c r="DD6" s="77"/>
      <c r="DE6" s="77"/>
      <c r="DF6" s="77"/>
      <c r="DG6" s="77"/>
      <c r="DH6" s="77"/>
      <c r="DI6" s="77"/>
      <c r="DJ6" s="77"/>
      <c r="DK6" s="77"/>
      <c r="DL6" s="77"/>
      <c r="DM6" s="77"/>
      <c r="DN6" s="77"/>
      <c r="DO6" s="77"/>
      <c r="DP6" s="77"/>
      <c r="DQ6" s="77"/>
      <c r="DR6" s="77"/>
      <c r="DS6" s="77"/>
      <c r="DT6" s="77"/>
      <c r="DU6" s="77"/>
      <c r="DV6" s="77"/>
      <c r="DW6" s="77"/>
      <c r="DX6" s="77"/>
      <c r="DY6" s="77"/>
      <c r="DZ6" s="77"/>
      <c r="EA6" s="77"/>
      <c r="EB6" s="77"/>
      <c r="EC6" s="77"/>
      <c r="ED6" s="77"/>
      <c r="EE6" s="77"/>
      <c r="EF6" s="77"/>
      <c r="EG6" s="77"/>
      <c r="EH6" s="77"/>
      <c r="EI6" s="77"/>
      <c r="EJ6" s="77"/>
    </row>
    <row r="7" spans="1:140" ht="43.15" customHeight="1" x14ac:dyDescent="0.2">
      <c r="A7" s="9"/>
      <c r="B7" s="10" t="s">
        <v>264</v>
      </c>
      <c r="C7" s="10"/>
      <c r="D7" s="9"/>
      <c r="E7" s="9"/>
      <c r="F7" s="9"/>
      <c r="G7" s="9"/>
      <c r="H7" s="275"/>
      <c r="I7" s="275"/>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77"/>
      <c r="AZ7" s="77"/>
      <c r="BA7" s="77"/>
      <c r="BB7" s="77"/>
      <c r="BC7" s="77"/>
      <c r="BD7" s="77"/>
      <c r="BE7" s="77"/>
      <c r="BF7" s="77"/>
      <c r="BG7" s="77"/>
      <c r="BH7" s="77"/>
      <c r="BI7" s="77"/>
      <c r="BJ7" s="77"/>
      <c r="BK7" s="77"/>
      <c r="BL7" s="77"/>
      <c r="BM7" s="77"/>
      <c r="BN7" s="77"/>
      <c r="BO7" s="77"/>
      <c r="BP7" s="77"/>
      <c r="BQ7" s="77"/>
      <c r="BR7" s="77"/>
      <c r="BS7" s="77"/>
      <c r="BT7" s="77"/>
      <c r="BU7" s="77"/>
      <c r="BV7" s="77"/>
      <c r="BW7" s="77"/>
      <c r="BX7" s="77"/>
      <c r="BY7" s="77"/>
      <c r="BZ7" s="77"/>
      <c r="CA7" s="77"/>
      <c r="CB7" s="77"/>
      <c r="CC7" s="77"/>
      <c r="CD7" s="77"/>
      <c r="CE7" s="77"/>
      <c r="CF7" s="77"/>
      <c r="CG7" s="77"/>
      <c r="CH7" s="77"/>
      <c r="CI7" s="77"/>
      <c r="CJ7" s="77"/>
      <c r="CK7" s="77"/>
      <c r="CL7" s="77"/>
      <c r="CM7" s="77"/>
      <c r="CN7" s="77"/>
      <c r="CO7" s="77"/>
      <c r="CP7" s="77"/>
      <c r="CQ7" s="77"/>
      <c r="CR7" s="77"/>
      <c r="CS7" s="77"/>
      <c r="CT7" s="77"/>
      <c r="CU7" s="77"/>
      <c r="CV7" s="77"/>
      <c r="CW7" s="77"/>
      <c r="CX7" s="77"/>
      <c r="CY7" s="77"/>
      <c r="CZ7" s="77"/>
      <c r="DA7" s="77"/>
      <c r="DB7" s="77"/>
      <c r="DC7" s="77"/>
      <c r="DD7" s="77"/>
      <c r="DE7" s="77"/>
      <c r="DF7" s="77"/>
      <c r="DG7" s="77"/>
      <c r="DH7" s="77"/>
      <c r="DI7" s="77"/>
      <c r="DJ7" s="77"/>
      <c r="DK7" s="77"/>
      <c r="DL7" s="77"/>
      <c r="DM7" s="77"/>
      <c r="DN7" s="77"/>
      <c r="DO7" s="77"/>
      <c r="DP7" s="77"/>
      <c r="DQ7" s="77"/>
      <c r="DR7" s="77"/>
      <c r="DS7" s="77"/>
      <c r="DT7" s="77"/>
      <c r="DU7" s="77"/>
      <c r="DV7" s="77"/>
      <c r="DW7" s="77"/>
      <c r="DX7" s="77"/>
      <c r="DY7" s="77"/>
      <c r="DZ7" s="77"/>
      <c r="EA7" s="77"/>
      <c r="EB7" s="77"/>
      <c r="EC7" s="77"/>
      <c r="ED7" s="77"/>
      <c r="EE7" s="77"/>
      <c r="EF7" s="77"/>
      <c r="EG7" s="77"/>
      <c r="EH7" s="77"/>
      <c r="EI7" s="77"/>
      <c r="EJ7" s="77"/>
    </row>
    <row r="8" spans="1:140" ht="22.15" customHeight="1" x14ac:dyDescent="0.25">
      <c r="B8" s="245" t="s">
        <v>301</v>
      </c>
      <c r="C8" s="12"/>
      <c r="D8" s="12"/>
      <c r="E8" s="12"/>
      <c r="F8" s="12"/>
      <c r="G8" s="12"/>
      <c r="H8" s="12"/>
      <c r="I8" s="12"/>
      <c r="J8" s="12"/>
      <c r="K8" s="12"/>
      <c r="L8" s="12"/>
      <c r="M8" s="12"/>
      <c r="N8" s="12"/>
      <c r="O8" s="12"/>
      <c r="P8" s="12"/>
      <c r="Q8" s="12"/>
      <c r="R8" s="12"/>
      <c r="S8" s="12"/>
      <c r="T8" s="12"/>
      <c r="U8" s="12"/>
      <c r="V8" s="12"/>
      <c r="W8" s="12"/>
      <c r="X8" s="12"/>
      <c r="Y8" s="12"/>
      <c r="Z8" s="12"/>
      <c r="AA8" s="143"/>
      <c r="AB8" s="143"/>
      <c r="AC8" s="143"/>
      <c r="AD8" s="143"/>
      <c r="AE8" s="143"/>
      <c r="AF8" s="77"/>
      <c r="AG8" s="77"/>
      <c r="AH8" s="77"/>
      <c r="AI8" s="77"/>
      <c r="AJ8" s="77"/>
      <c r="AK8" s="77"/>
      <c r="AL8" s="77"/>
      <c r="AM8" s="77"/>
      <c r="AN8" s="77"/>
      <c r="AO8" s="77"/>
      <c r="AP8" s="77"/>
      <c r="AQ8" s="77"/>
      <c r="AR8" s="77"/>
      <c r="AS8" s="77"/>
      <c r="AT8" s="7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c r="CA8" s="77"/>
      <c r="CB8" s="77"/>
      <c r="CC8" s="77"/>
      <c r="CD8" s="77"/>
      <c r="CE8" s="77"/>
      <c r="CF8" s="77"/>
      <c r="CG8" s="77"/>
      <c r="CH8" s="77"/>
      <c r="CI8" s="77"/>
      <c r="CJ8" s="77"/>
      <c r="CK8" s="77"/>
      <c r="CL8" s="77"/>
      <c r="CM8" s="77"/>
      <c r="CN8" s="77"/>
      <c r="CO8" s="77"/>
      <c r="CP8" s="77"/>
      <c r="CQ8" s="77"/>
      <c r="CR8" s="77"/>
      <c r="CS8" s="77"/>
      <c r="CT8" s="77"/>
      <c r="CU8" s="77"/>
      <c r="CV8" s="77"/>
      <c r="CW8" s="77"/>
      <c r="CX8" s="77"/>
      <c r="CY8" s="77"/>
      <c r="CZ8" s="77"/>
      <c r="DA8" s="77"/>
      <c r="DB8" s="77"/>
      <c r="DC8" s="77"/>
      <c r="DD8" s="77"/>
      <c r="DE8" s="77"/>
      <c r="DF8" s="77"/>
      <c r="DG8" s="77"/>
      <c r="DH8" s="77"/>
      <c r="DI8" s="77"/>
      <c r="DJ8" s="77"/>
      <c r="DK8" s="77"/>
      <c r="DL8" s="77"/>
      <c r="DM8" s="77"/>
      <c r="DN8" s="77"/>
      <c r="DO8" s="77"/>
      <c r="DP8" s="77"/>
      <c r="DQ8" s="77"/>
      <c r="DR8" s="77"/>
      <c r="DS8" s="77"/>
      <c r="DT8" s="77"/>
      <c r="DU8" s="77"/>
      <c r="DV8" s="77"/>
      <c r="DW8" s="77"/>
      <c r="DX8" s="77"/>
      <c r="DY8" s="77"/>
      <c r="DZ8" s="77"/>
      <c r="EA8" s="77"/>
      <c r="EB8" s="77"/>
      <c r="EC8" s="77"/>
      <c r="ED8" s="77"/>
      <c r="EE8" s="77"/>
      <c r="EF8" s="77"/>
      <c r="EG8" s="77"/>
      <c r="EH8" s="77"/>
      <c r="EI8" s="77"/>
      <c r="EJ8" s="77"/>
    </row>
    <row r="9" spans="1:140" ht="22.15" customHeight="1" x14ac:dyDescent="0.2">
      <c r="A9" s="12"/>
      <c r="B9" s="246" t="s">
        <v>343</v>
      </c>
      <c r="C9" s="12"/>
      <c r="D9" s="12"/>
      <c r="E9" s="12"/>
      <c r="F9" s="12"/>
      <c r="G9" s="12"/>
      <c r="H9" s="12"/>
      <c r="I9" s="12"/>
      <c r="J9" s="12"/>
      <c r="K9" s="12"/>
      <c r="L9" s="12"/>
      <c r="M9" s="12"/>
      <c r="N9" s="12"/>
      <c r="O9" s="12"/>
      <c r="P9" s="12"/>
      <c r="Q9" s="12"/>
      <c r="R9" s="12"/>
      <c r="S9" s="12"/>
      <c r="T9" s="12"/>
      <c r="U9" s="12"/>
      <c r="V9" s="12"/>
      <c r="W9" s="12"/>
      <c r="X9" s="12"/>
      <c r="Y9" s="12"/>
      <c r="Z9" s="12"/>
      <c r="AA9" s="143"/>
      <c r="AB9" s="143"/>
      <c r="AC9" s="143"/>
      <c r="AD9" s="143"/>
      <c r="AE9" s="143"/>
      <c r="AF9" s="77"/>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77"/>
      <c r="BG9" s="77"/>
      <c r="BH9" s="77"/>
      <c r="BI9" s="77"/>
      <c r="BJ9" s="77"/>
      <c r="BK9" s="77"/>
      <c r="BL9" s="77"/>
      <c r="BM9" s="77"/>
      <c r="BN9" s="77"/>
      <c r="BO9" s="77"/>
      <c r="BP9" s="77"/>
      <c r="BQ9" s="77"/>
      <c r="BR9" s="77"/>
      <c r="BS9" s="77"/>
      <c r="BT9" s="77"/>
      <c r="BU9" s="77"/>
      <c r="BV9" s="77"/>
      <c r="BW9" s="77"/>
      <c r="BX9" s="77"/>
      <c r="BY9" s="77"/>
      <c r="BZ9" s="77"/>
      <c r="CA9" s="77"/>
      <c r="CB9" s="77"/>
      <c r="CC9" s="77"/>
      <c r="CD9" s="77"/>
      <c r="CE9" s="77"/>
      <c r="CF9" s="77"/>
      <c r="CG9" s="77"/>
      <c r="CH9" s="77"/>
      <c r="CI9" s="77"/>
      <c r="CJ9" s="77"/>
      <c r="CK9" s="77"/>
      <c r="CL9" s="77"/>
      <c r="CM9" s="77"/>
      <c r="CN9" s="77"/>
      <c r="CO9" s="77"/>
      <c r="CP9" s="77"/>
      <c r="CQ9" s="77"/>
      <c r="CR9" s="77"/>
      <c r="CS9" s="77"/>
      <c r="CT9" s="77"/>
      <c r="CU9" s="77"/>
      <c r="CV9" s="77"/>
      <c r="CW9" s="77"/>
      <c r="CX9" s="77"/>
      <c r="CY9" s="77"/>
      <c r="CZ9" s="77"/>
      <c r="DA9" s="77"/>
      <c r="DB9" s="77"/>
      <c r="DC9" s="77"/>
      <c r="DD9" s="77"/>
      <c r="DE9" s="77"/>
      <c r="DF9" s="77"/>
      <c r="DG9" s="77"/>
      <c r="DH9" s="77"/>
      <c r="DI9" s="77"/>
      <c r="DJ9" s="77"/>
      <c r="DK9" s="77"/>
      <c r="DL9" s="77"/>
      <c r="DM9" s="77"/>
      <c r="DN9" s="77"/>
      <c r="DO9" s="77"/>
      <c r="DP9" s="77"/>
      <c r="DQ9" s="77"/>
      <c r="DR9" s="77"/>
      <c r="DS9" s="77"/>
      <c r="DT9" s="77"/>
      <c r="DU9" s="77"/>
      <c r="DV9" s="77"/>
      <c r="DW9" s="77"/>
      <c r="DX9" s="77"/>
      <c r="DY9" s="77"/>
      <c r="DZ9" s="77"/>
      <c r="EA9" s="77"/>
      <c r="EB9" s="77"/>
      <c r="EC9" s="77"/>
      <c r="ED9" s="77"/>
      <c r="EE9" s="77"/>
      <c r="EF9" s="77"/>
      <c r="EG9" s="77"/>
      <c r="EH9" s="77"/>
      <c r="EI9" s="77"/>
      <c r="EJ9" s="77"/>
    </row>
    <row r="10" spans="1:140" ht="42" customHeight="1" x14ac:dyDescent="0.2">
      <c r="A10" s="9"/>
      <c r="B10" s="15" t="s">
        <v>265</v>
      </c>
      <c r="C10" s="120"/>
      <c r="D10" s="120"/>
      <c r="E10" s="120"/>
      <c r="F10" s="120"/>
      <c r="G10" s="17"/>
      <c r="H10" s="18"/>
      <c r="I10" s="18"/>
      <c r="J10" s="9"/>
      <c r="K10" s="9"/>
      <c r="L10" s="9"/>
      <c r="M10" s="9"/>
      <c r="N10" s="9"/>
      <c r="O10" s="9"/>
      <c r="P10" s="9"/>
      <c r="Q10" s="9"/>
      <c r="R10" s="9"/>
      <c r="S10" s="9"/>
      <c r="T10" s="9"/>
      <c r="U10" s="9"/>
      <c r="V10" s="9"/>
      <c r="W10" s="9"/>
      <c r="X10" s="9"/>
      <c r="Y10" s="9"/>
      <c r="Z10" s="9"/>
      <c r="AA10" s="119"/>
      <c r="AB10" s="119"/>
      <c r="AC10" s="119"/>
      <c r="AD10" s="119"/>
      <c r="AE10" s="119"/>
      <c r="AF10" s="119"/>
      <c r="AG10" s="119"/>
      <c r="AH10" s="119"/>
      <c r="AI10" s="119"/>
      <c r="AJ10" s="119"/>
      <c r="AK10" s="119"/>
      <c r="AL10" s="119"/>
      <c r="AM10" s="119"/>
      <c r="AN10" s="119"/>
      <c r="AO10" s="119"/>
      <c r="AP10" s="119"/>
      <c r="AQ10" s="119"/>
      <c r="AR10" s="119"/>
      <c r="AS10" s="119"/>
      <c r="AT10" s="119"/>
      <c r="AU10" s="119"/>
      <c r="AV10" s="119"/>
      <c r="AW10" s="119"/>
      <c r="AX10" s="119"/>
      <c r="AY10" s="77"/>
      <c r="AZ10" s="77"/>
      <c r="BA10" s="77"/>
      <c r="BB10" s="77"/>
      <c r="BC10" s="77"/>
      <c r="BD10" s="77"/>
      <c r="BE10" s="77"/>
      <c r="BF10" s="77"/>
      <c r="BG10" s="77"/>
      <c r="BH10" s="77"/>
      <c r="BI10" s="77"/>
      <c r="BJ10" s="77"/>
      <c r="BK10" s="77"/>
      <c r="BL10" s="77"/>
      <c r="BM10" s="77"/>
      <c r="BN10" s="77"/>
      <c r="BO10" s="77"/>
      <c r="BP10" s="77"/>
      <c r="BQ10" s="77"/>
      <c r="BR10" s="77"/>
      <c r="BS10" s="77"/>
      <c r="BT10" s="77"/>
      <c r="BU10" s="77"/>
      <c r="BV10" s="77"/>
      <c r="BW10" s="77"/>
      <c r="BX10" s="77"/>
      <c r="BY10" s="77"/>
      <c r="BZ10" s="77"/>
      <c r="CA10" s="77"/>
      <c r="CB10" s="77"/>
      <c r="CC10" s="77"/>
      <c r="CD10" s="77"/>
      <c r="CE10" s="77"/>
      <c r="CF10" s="77"/>
      <c r="CG10" s="77"/>
      <c r="CH10" s="77"/>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77"/>
      <c r="DS10" s="77"/>
      <c r="DT10" s="77"/>
      <c r="DU10" s="77"/>
      <c r="DV10" s="77"/>
      <c r="DW10" s="77"/>
      <c r="DX10" s="77"/>
      <c r="DY10" s="77"/>
      <c r="DZ10" s="77"/>
      <c r="EA10" s="77"/>
      <c r="EB10" s="77"/>
      <c r="EC10" s="77"/>
      <c r="ED10" s="77"/>
      <c r="EE10" s="77"/>
      <c r="EF10" s="77"/>
      <c r="EG10" s="77"/>
      <c r="EH10" s="77"/>
      <c r="EI10" s="77"/>
      <c r="EJ10" s="77"/>
    </row>
    <row r="11" spans="1:140" ht="27" customHeight="1" x14ac:dyDescent="0.2">
      <c r="AY11" s="156"/>
      <c r="AZ11" s="156"/>
      <c r="BA11" s="156"/>
      <c r="BB11" s="156"/>
      <c r="BC11" s="156"/>
      <c r="BD11" s="156"/>
      <c r="BE11" s="156"/>
      <c r="BF11" s="156"/>
      <c r="BG11" s="156"/>
      <c r="BH11" s="156"/>
      <c r="BI11" s="77"/>
      <c r="BJ11" s="77"/>
      <c r="BK11" s="77"/>
      <c r="BL11" s="77"/>
      <c r="BM11" s="77"/>
      <c r="BN11" s="77"/>
      <c r="BO11" s="77"/>
      <c r="BP11" s="77"/>
      <c r="BQ11" s="77"/>
      <c r="BR11" s="77"/>
      <c r="BS11" s="77"/>
      <c r="BT11" s="77"/>
      <c r="BU11" s="77"/>
      <c r="BV11" s="77"/>
      <c r="BW11" s="77"/>
      <c r="BX11" s="77"/>
      <c r="BY11" s="77"/>
      <c r="BZ11" s="77"/>
      <c r="CA11" s="77"/>
      <c r="CB11" s="77"/>
      <c r="CC11" s="77"/>
      <c r="CD11" s="77"/>
      <c r="CE11" s="77"/>
      <c r="CF11" s="77"/>
      <c r="CG11" s="77"/>
      <c r="CH11" s="77"/>
      <c r="CI11" s="77"/>
      <c r="CJ11" s="77"/>
      <c r="CK11" s="77"/>
      <c r="CL11" s="77"/>
      <c r="CM11" s="77"/>
      <c r="CN11" s="77"/>
      <c r="CO11" s="77"/>
      <c r="CP11" s="77"/>
      <c r="CQ11" s="77"/>
      <c r="CR11" s="77"/>
      <c r="CS11" s="77"/>
      <c r="CT11" s="77"/>
      <c r="CU11" s="77"/>
      <c r="CV11" s="77"/>
      <c r="CW11" s="77"/>
      <c r="CX11" s="77"/>
      <c r="CY11" s="77"/>
      <c r="CZ11" s="77"/>
      <c r="DA11" s="77"/>
      <c r="DB11" s="77"/>
      <c r="DC11" s="77"/>
      <c r="DD11" s="77"/>
      <c r="DE11" s="77"/>
      <c r="DF11" s="77"/>
      <c r="DG11" s="77"/>
      <c r="DH11" s="77"/>
      <c r="DI11" s="77"/>
      <c r="DJ11" s="77"/>
      <c r="DK11" s="77"/>
      <c r="DL11" s="77"/>
      <c r="DM11" s="77"/>
      <c r="DN11" s="77"/>
      <c r="DO11" s="77"/>
      <c r="DP11" s="77"/>
      <c r="DQ11" s="77"/>
      <c r="DR11" s="77"/>
      <c r="DS11" s="77"/>
      <c r="DT11" s="77"/>
      <c r="DU11" s="77"/>
      <c r="DV11" s="77"/>
      <c r="DW11" s="77"/>
      <c r="DX11" s="77"/>
      <c r="DY11" s="77"/>
      <c r="DZ11" s="77"/>
      <c r="EA11" s="77"/>
      <c r="EB11" s="77"/>
      <c r="EC11" s="77"/>
      <c r="ED11" s="77"/>
      <c r="EE11" s="77"/>
      <c r="EF11" s="77"/>
      <c r="EG11" s="77"/>
      <c r="EH11" s="77"/>
      <c r="EI11" s="77"/>
      <c r="EJ11" s="77"/>
    </row>
    <row r="12" spans="1:140" ht="27" customHeight="1" x14ac:dyDescent="0.2">
      <c r="B12" s="155"/>
      <c r="C12" s="78" t="s">
        <v>262</v>
      </c>
      <c r="D12" s="155"/>
      <c r="E12" s="155"/>
      <c r="F12" s="155"/>
      <c r="G12" s="155"/>
      <c r="H12" s="155"/>
      <c r="I12" s="155"/>
      <c r="J12" s="155"/>
      <c r="K12" s="155"/>
      <c r="AY12" s="156"/>
      <c r="AZ12" s="156"/>
      <c r="BA12" s="156"/>
      <c r="BB12" s="156"/>
      <c r="BC12" s="156"/>
      <c r="BD12" s="156"/>
      <c r="BE12" s="156"/>
      <c r="BF12" s="156"/>
      <c r="BG12" s="156"/>
      <c r="BH12" s="156"/>
      <c r="BI12" s="77"/>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c r="CK12" s="77"/>
      <c r="CL12" s="77"/>
      <c r="CM12" s="77"/>
      <c r="CN12" s="77"/>
      <c r="CO12" s="77"/>
      <c r="CP12" s="77"/>
      <c r="CQ12" s="77"/>
      <c r="CR12" s="77"/>
      <c r="CS12" s="77"/>
      <c r="CT12" s="77"/>
      <c r="CU12" s="77"/>
      <c r="CV12" s="77"/>
      <c r="CW12" s="77"/>
      <c r="CX12" s="77"/>
      <c r="CY12" s="77"/>
      <c r="CZ12" s="77"/>
      <c r="DA12" s="77"/>
      <c r="DB12" s="77"/>
      <c r="DC12" s="77"/>
      <c r="DD12" s="77"/>
      <c r="DE12" s="77"/>
      <c r="DF12" s="77"/>
      <c r="DG12" s="77"/>
      <c r="DH12" s="77"/>
      <c r="DI12" s="77"/>
      <c r="DJ12" s="77"/>
      <c r="DK12" s="77"/>
      <c r="DL12" s="77"/>
      <c r="DM12" s="77"/>
      <c r="DN12" s="77"/>
      <c r="DO12" s="77"/>
      <c r="DP12" s="77"/>
      <c r="DQ12" s="77"/>
      <c r="DR12" s="77"/>
      <c r="DS12" s="77"/>
      <c r="DT12" s="77"/>
      <c r="DU12" s="77"/>
      <c r="DV12" s="77"/>
      <c r="DW12" s="77"/>
      <c r="DX12" s="77"/>
      <c r="DY12" s="77"/>
      <c r="DZ12" s="77"/>
      <c r="EA12" s="77"/>
      <c r="EB12" s="77"/>
      <c r="EC12" s="77"/>
      <c r="ED12" s="77"/>
      <c r="EE12" s="77"/>
      <c r="EF12" s="77"/>
      <c r="EG12" s="77"/>
      <c r="EH12" s="77"/>
      <c r="EI12" s="77"/>
      <c r="EJ12" s="77"/>
    </row>
    <row r="13" spans="1:140" ht="27" customHeight="1" x14ac:dyDescent="0.2">
      <c r="B13" s="23"/>
      <c r="C13" s="24"/>
      <c r="D13" s="25" t="s">
        <v>3</v>
      </c>
      <c r="E13" s="25" t="s">
        <v>4</v>
      </c>
      <c r="F13" s="260" t="s">
        <v>331</v>
      </c>
      <c r="G13" s="25" t="s">
        <v>323</v>
      </c>
      <c r="H13" s="25" t="s">
        <v>266</v>
      </c>
      <c r="I13" s="25" t="s">
        <v>221</v>
      </c>
      <c r="J13" s="25" t="s">
        <v>267</v>
      </c>
      <c r="K13" s="25" t="s">
        <v>187</v>
      </c>
      <c r="L13" s="25" t="s">
        <v>186</v>
      </c>
      <c r="M13" s="25" t="s">
        <v>268</v>
      </c>
      <c r="N13" s="25" t="s">
        <v>269</v>
      </c>
      <c r="O13" s="25" t="s">
        <v>270</v>
      </c>
      <c r="P13" s="25" t="s">
        <v>346</v>
      </c>
      <c r="AY13" s="156"/>
      <c r="AZ13" s="156"/>
      <c r="BA13" s="156"/>
      <c r="BB13" s="156"/>
      <c r="BC13" s="156"/>
      <c r="BD13" s="156"/>
      <c r="BE13" s="156"/>
      <c r="BF13" s="156"/>
      <c r="BG13" s="156"/>
      <c r="BH13" s="156"/>
      <c r="BI13" s="77"/>
      <c r="BJ13" s="77"/>
      <c r="BK13" s="77"/>
      <c r="BL13" s="77"/>
      <c r="BM13" s="77"/>
      <c r="BN13" s="77"/>
      <c r="BO13" s="77"/>
      <c r="BP13" s="77"/>
      <c r="BQ13" s="77"/>
      <c r="BR13" s="77"/>
      <c r="BS13" s="77"/>
      <c r="BT13" s="77"/>
      <c r="BU13" s="77"/>
      <c r="BV13" s="77"/>
      <c r="BW13" s="77"/>
      <c r="BX13" s="77"/>
      <c r="BY13" s="77"/>
      <c r="BZ13" s="77"/>
      <c r="CA13" s="77"/>
      <c r="CB13" s="77"/>
      <c r="CC13" s="77"/>
      <c r="CD13" s="77"/>
      <c r="CE13" s="77"/>
      <c r="CF13" s="77"/>
      <c r="CG13" s="77"/>
      <c r="CH13" s="77"/>
      <c r="CI13" s="77"/>
      <c r="CJ13" s="77"/>
      <c r="CK13" s="77"/>
      <c r="CL13" s="77"/>
      <c r="CM13" s="77"/>
      <c r="CN13" s="77"/>
      <c r="CO13" s="77"/>
      <c r="CP13" s="77"/>
      <c r="CQ13" s="77"/>
      <c r="CR13" s="77"/>
      <c r="CS13" s="77"/>
      <c r="CT13" s="77"/>
      <c r="CU13" s="77"/>
      <c r="CV13" s="77"/>
      <c r="CW13" s="77"/>
      <c r="CX13" s="77"/>
      <c r="CY13" s="77"/>
      <c r="CZ13" s="77"/>
      <c r="DA13" s="77"/>
      <c r="DB13" s="77"/>
      <c r="DC13" s="77"/>
      <c r="DD13" s="77"/>
      <c r="DE13" s="77"/>
      <c r="DF13" s="77"/>
      <c r="DG13" s="77"/>
      <c r="DH13" s="77"/>
      <c r="DI13" s="77"/>
      <c r="DJ13" s="77"/>
      <c r="DK13" s="77"/>
      <c r="DL13" s="77"/>
      <c r="DM13" s="77"/>
      <c r="DN13" s="77"/>
      <c r="DO13" s="77"/>
      <c r="DP13" s="77"/>
      <c r="DQ13" s="77"/>
      <c r="DR13" s="77"/>
      <c r="DS13" s="77"/>
      <c r="DT13" s="77"/>
      <c r="DU13" s="77"/>
      <c r="DV13" s="77"/>
      <c r="DW13" s="77"/>
      <c r="DX13" s="77"/>
      <c r="DY13" s="77"/>
      <c r="DZ13" s="77"/>
      <c r="EA13" s="77"/>
      <c r="EB13" s="77"/>
      <c r="EC13" s="77"/>
      <c r="ED13" s="77"/>
      <c r="EE13" s="77"/>
      <c r="EF13" s="77"/>
      <c r="EG13" s="77"/>
      <c r="EH13" s="77"/>
      <c r="EI13" s="77"/>
      <c r="EJ13" s="77"/>
    </row>
    <row r="14" spans="1:140" ht="27" customHeight="1" x14ac:dyDescent="0.25">
      <c r="B14" s="29">
        <v>1</v>
      </c>
      <c r="C14" s="30" t="s">
        <v>352</v>
      </c>
      <c r="D14" s="31">
        <v>7137000000</v>
      </c>
      <c r="E14" s="31">
        <v>926000000</v>
      </c>
      <c r="F14" s="31">
        <v>612000000</v>
      </c>
      <c r="G14" s="251">
        <v>1779000000</v>
      </c>
      <c r="H14" s="31">
        <v>44200000</v>
      </c>
      <c r="I14" s="31">
        <v>89200000</v>
      </c>
      <c r="J14" s="31">
        <v>36900000</v>
      </c>
      <c r="K14" s="31">
        <v>14200000</v>
      </c>
      <c r="L14" s="31">
        <v>13500000</v>
      </c>
      <c r="M14" s="31">
        <v>173600000</v>
      </c>
      <c r="N14" s="31">
        <v>26800000</v>
      </c>
      <c r="O14" s="31">
        <v>156600000</v>
      </c>
      <c r="P14" s="31">
        <v>1276500000</v>
      </c>
      <c r="Q14" s="245" t="s">
        <v>317</v>
      </c>
      <c r="AY14" s="156"/>
      <c r="AZ14" s="156"/>
      <c r="BA14" s="156"/>
      <c r="BB14" s="156"/>
      <c r="BC14" s="156"/>
      <c r="BD14" s="156"/>
      <c r="BE14" s="156"/>
      <c r="BF14" s="156"/>
      <c r="BG14" s="156"/>
      <c r="BH14" s="156"/>
      <c r="BI14" s="77"/>
      <c r="BJ14" s="77"/>
      <c r="BK14" s="77"/>
      <c r="BL14" s="77"/>
      <c r="BM14" s="77"/>
      <c r="BN14" s="77"/>
      <c r="BO14" s="77"/>
      <c r="BP14" s="77"/>
      <c r="BQ14" s="77"/>
      <c r="BR14" s="77"/>
      <c r="BS14" s="77"/>
      <c r="BT14" s="77"/>
      <c r="BU14" s="77"/>
      <c r="BV14" s="77"/>
      <c r="BW14" s="77"/>
      <c r="BX14" s="77"/>
      <c r="BY14" s="77"/>
      <c r="BZ14" s="77"/>
      <c r="CA14" s="77"/>
      <c r="CB14" s="77"/>
      <c r="CC14" s="77"/>
      <c r="CD14" s="77"/>
      <c r="CE14" s="77"/>
      <c r="CF14" s="77"/>
      <c r="CG14" s="77"/>
      <c r="CH14" s="77"/>
      <c r="CI14" s="77"/>
      <c r="CJ14" s="77"/>
      <c r="CK14" s="77"/>
      <c r="CL14" s="77"/>
      <c r="CM14" s="77"/>
      <c r="CN14" s="77"/>
      <c r="CO14" s="77"/>
      <c r="CP14" s="77"/>
      <c r="CQ14" s="77"/>
      <c r="CR14" s="77"/>
      <c r="CS14" s="77"/>
      <c r="CT14" s="77"/>
      <c r="CU14" s="77"/>
      <c r="CV14" s="77"/>
      <c r="CW14" s="77"/>
      <c r="CX14" s="77"/>
      <c r="CY14" s="77"/>
      <c r="CZ14" s="77"/>
      <c r="DA14" s="77"/>
      <c r="DB14" s="77"/>
      <c r="DC14" s="77"/>
      <c r="DD14" s="77"/>
      <c r="DE14" s="77"/>
      <c r="DF14" s="77"/>
      <c r="DG14" s="77"/>
      <c r="DH14" s="77"/>
      <c r="DI14" s="77"/>
      <c r="DJ14" s="77"/>
      <c r="DK14" s="77"/>
      <c r="DL14" s="77"/>
      <c r="DM14" s="77"/>
      <c r="DN14" s="77"/>
      <c r="DO14" s="77"/>
      <c r="DP14" s="77"/>
      <c r="DQ14" s="77"/>
      <c r="DR14" s="77"/>
      <c r="DS14" s="77"/>
      <c r="DT14" s="77"/>
      <c r="DU14" s="77"/>
      <c r="DV14" s="77"/>
      <c r="DW14" s="77"/>
      <c r="DX14" s="77"/>
      <c r="DY14" s="77"/>
      <c r="DZ14" s="77"/>
      <c r="EA14" s="77"/>
      <c r="EB14" s="77"/>
      <c r="EC14" s="77"/>
      <c r="ED14" s="77"/>
      <c r="EE14" s="77"/>
      <c r="EF14" s="77"/>
      <c r="EG14" s="77"/>
      <c r="EH14" s="77"/>
      <c r="EI14" s="77"/>
      <c r="EJ14" s="77"/>
    </row>
    <row r="15" spans="1:140" ht="27" customHeight="1" x14ac:dyDescent="0.25">
      <c r="B15" s="29">
        <v>2</v>
      </c>
      <c r="C15" s="30" t="s">
        <v>7</v>
      </c>
      <c r="D15" s="31">
        <v>20</v>
      </c>
      <c r="E15" s="31">
        <v>39</v>
      </c>
      <c r="F15" s="31">
        <v>19</v>
      </c>
      <c r="G15" s="31">
        <v>21</v>
      </c>
      <c r="H15" s="31">
        <v>36</v>
      </c>
      <c r="I15" s="31">
        <v>34</v>
      </c>
      <c r="J15" s="31">
        <v>45</v>
      </c>
      <c r="K15" s="31">
        <v>44</v>
      </c>
      <c r="L15" s="31">
        <v>38</v>
      </c>
      <c r="M15" s="31">
        <v>42</v>
      </c>
      <c r="N15" s="31">
        <v>24</v>
      </c>
      <c r="O15" s="31">
        <v>21</v>
      </c>
      <c r="P15" s="31">
        <v>22</v>
      </c>
      <c r="Q15" s="245" t="s">
        <v>317</v>
      </c>
      <c r="AY15" s="156"/>
      <c r="AZ15" s="156"/>
      <c r="BA15" s="156"/>
      <c r="BB15" s="156"/>
      <c r="BC15" s="156"/>
      <c r="BD15" s="156"/>
      <c r="BE15" s="156"/>
      <c r="BF15" s="156"/>
      <c r="BG15" s="156"/>
      <c r="BH15" s="156"/>
      <c r="BI15" s="77"/>
      <c r="BJ15" s="77"/>
      <c r="BK15" s="77"/>
      <c r="BL15" s="77"/>
      <c r="BM15" s="77"/>
      <c r="BN15" s="77"/>
      <c r="BO15" s="77"/>
      <c r="BP15" s="77"/>
      <c r="BQ15" s="77"/>
      <c r="BR15" s="77"/>
      <c r="BS15" s="77"/>
      <c r="BT15" s="77"/>
      <c r="BU15" s="77"/>
      <c r="BV15" s="77"/>
      <c r="BW15" s="77"/>
      <c r="BX15" s="77"/>
      <c r="BY15" s="77"/>
      <c r="BZ15" s="77"/>
      <c r="CA15" s="77"/>
      <c r="CB15" s="77"/>
      <c r="CC15" s="77"/>
      <c r="CD15" s="77"/>
      <c r="CE15" s="77"/>
      <c r="CF15" s="77"/>
      <c r="CG15" s="77"/>
      <c r="CH15" s="77"/>
      <c r="CI15" s="77"/>
      <c r="CJ15" s="77"/>
      <c r="CK15" s="77"/>
      <c r="CL15" s="77"/>
      <c r="CM15" s="77"/>
      <c r="CN15" s="77"/>
      <c r="CO15" s="77"/>
      <c r="CP15" s="77"/>
      <c r="CQ15" s="77"/>
      <c r="CR15" s="77"/>
      <c r="CS15" s="77"/>
      <c r="CT15" s="77"/>
      <c r="CU15" s="77"/>
      <c r="CV15" s="77"/>
      <c r="CW15" s="77"/>
      <c r="CX15" s="77"/>
      <c r="CY15" s="77"/>
      <c r="CZ15" s="77"/>
      <c r="DA15" s="77"/>
      <c r="DB15" s="77"/>
      <c r="DC15" s="77"/>
      <c r="DD15" s="77"/>
      <c r="DE15" s="77"/>
      <c r="DF15" s="77"/>
      <c r="DG15" s="77"/>
      <c r="DH15" s="77"/>
      <c r="DI15" s="77"/>
      <c r="DJ15" s="77"/>
      <c r="DK15" s="77"/>
      <c r="DL15" s="77"/>
      <c r="DM15" s="77"/>
      <c r="DN15" s="77"/>
      <c r="DO15" s="77"/>
      <c r="DP15" s="77"/>
      <c r="DQ15" s="77"/>
      <c r="DR15" s="77"/>
      <c r="DS15" s="77"/>
      <c r="DT15" s="77"/>
      <c r="DU15" s="77"/>
      <c r="DV15" s="77"/>
      <c r="DW15" s="77"/>
      <c r="DX15" s="77"/>
      <c r="DY15" s="77"/>
      <c r="DZ15" s="77"/>
      <c r="EA15" s="77"/>
      <c r="EB15" s="77"/>
      <c r="EC15" s="77"/>
      <c r="ED15" s="77"/>
      <c r="EE15" s="77"/>
      <c r="EF15" s="77"/>
      <c r="EG15" s="77"/>
      <c r="EH15" s="77"/>
      <c r="EI15" s="77"/>
      <c r="EJ15" s="77"/>
    </row>
    <row r="16" spans="1:140" ht="27" customHeight="1" x14ac:dyDescent="0.2">
      <c r="B16" s="26">
        <v>3</v>
      </c>
      <c r="C16" s="23" t="s">
        <v>211</v>
      </c>
      <c r="D16" s="27">
        <f t="shared" ref="D16:G16" si="0">D14/1000*D15</f>
        <v>142740000</v>
      </c>
      <c r="E16" s="27">
        <f t="shared" si="0"/>
        <v>36114000</v>
      </c>
      <c r="F16" s="27">
        <f t="shared" si="0"/>
        <v>11628000</v>
      </c>
      <c r="G16" s="27">
        <f t="shared" si="0"/>
        <v>37359000</v>
      </c>
      <c r="H16" s="27">
        <f t="shared" ref="H16:P16" si="1">H14/1000*H15</f>
        <v>1591200</v>
      </c>
      <c r="I16" s="27">
        <f t="shared" si="1"/>
        <v>3032800</v>
      </c>
      <c r="J16" s="27">
        <f t="shared" si="1"/>
        <v>1660500</v>
      </c>
      <c r="K16" s="27">
        <f t="shared" si="1"/>
        <v>624800</v>
      </c>
      <c r="L16" s="27">
        <f t="shared" si="1"/>
        <v>513000</v>
      </c>
      <c r="M16" s="27">
        <f t="shared" si="1"/>
        <v>7291200</v>
      </c>
      <c r="N16" s="27">
        <f t="shared" si="1"/>
        <v>643200</v>
      </c>
      <c r="O16" s="27">
        <f t="shared" si="1"/>
        <v>3288600</v>
      </c>
      <c r="P16" s="27">
        <f t="shared" si="1"/>
        <v>28083000</v>
      </c>
      <c r="Q16" s="246"/>
      <c r="AY16" s="156"/>
      <c r="AZ16" s="156"/>
      <c r="BA16" s="156"/>
      <c r="BB16" s="156"/>
      <c r="BC16" s="156"/>
      <c r="BD16" s="156"/>
      <c r="BE16" s="156"/>
      <c r="BF16" s="156"/>
      <c r="BG16" s="156"/>
      <c r="BH16" s="156"/>
      <c r="BI16" s="77"/>
      <c r="BJ16" s="77"/>
      <c r="BK16" s="77"/>
      <c r="BL16" s="77"/>
      <c r="BM16" s="77"/>
      <c r="BN16" s="77"/>
      <c r="BO16" s="77"/>
      <c r="BP16" s="77"/>
      <c r="BQ16" s="77"/>
      <c r="BR16" s="77"/>
      <c r="BS16" s="77"/>
      <c r="BT16" s="77"/>
      <c r="BU16" s="77"/>
      <c r="BV16" s="77"/>
      <c r="BW16" s="77"/>
      <c r="BX16" s="77"/>
      <c r="BY16" s="77"/>
      <c r="BZ16" s="77"/>
      <c r="CA16" s="77"/>
      <c r="CB16" s="77"/>
      <c r="CC16" s="77"/>
      <c r="CD16" s="77"/>
      <c r="CE16" s="77"/>
      <c r="CF16" s="77"/>
      <c r="CG16" s="77"/>
      <c r="CH16" s="77"/>
      <c r="CI16" s="77"/>
      <c r="CJ16" s="77"/>
      <c r="CK16" s="77"/>
      <c r="CL16" s="77"/>
      <c r="CM16" s="77"/>
      <c r="CN16" s="77"/>
      <c r="CO16" s="77"/>
      <c r="CP16" s="77"/>
      <c r="CQ16" s="77"/>
      <c r="CR16" s="77"/>
      <c r="CS16" s="77"/>
      <c r="CT16" s="77"/>
      <c r="CU16" s="77"/>
      <c r="CV16" s="77"/>
      <c r="CW16" s="77"/>
      <c r="CX16" s="77"/>
      <c r="CY16" s="77"/>
      <c r="CZ16" s="77"/>
      <c r="DA16" s="77"/>
      <c r="DB16" s="77"/>
      <c r="DC16" s="77"/>
      <c r="DD16" s="77"/>
      <c r="DE16" s="77"/>
      <c r="DF16" s="77"/>
      <c r="DG16" s="77"/>
      <c r="DH16" s="77"/>
      <c r="DI16" s="77"/>
      <c r="DJ16" s="77"/>
      <c r="DK16" s="77"/>
      <c r="DL16" s="77"/>
      <c r="DM16" s="77"/>
      <c r="DN16" s="77"/>
      <c r="DO16" s="77"/>
      <c r="DP16" s="77"/>
      <c r="DQ16" s="77"/>
      <c r="DR16" s="77"/>
      <c r="DS16" s="77"/>
      <c r="DT16" s="77"/>
      <c r="DU16" s="77"/>
      <c r="DV16" s="77"/>
      <c r="DW16" s="77"/>
      <c r="DX16" s="77"/>
      <c r="DY16" s="77"/>
      <c r="DZ16" s="77"/>
      <c r="EA16" s="77"/>
      <c r="EB16" s="77"/>
      <c r="EC16" s="77"/>
      <c r="ED16" s="77"/>
      <c r="EE16" s="77"/>
      <c r="EF16" s="77"/>
      <c r="EG16" s="77"/>
      <c r="EH16" s="77"/>
      <c r="EI16" s="77"/>
      <c r="EJ16" s="77"/>
    </row>
    <row r="17" spans="1:140" ht="27" customHeight="1" x14ac:dyDescent="0.25">
      <c r="B17" s="29">
        <v>4</v>
      </c>
      <c r="C17" s="30" t="s">
        <v>271</v>
      </c>
      <c r="D17" s="31">
        <v>63</v>
      </c>
      <c r="E17" s="31">
        <v>48</v>
      </c>
      <c r="F17" s="31">
        <v>44</v>
      </c>
      <c r="G17" s="31">
        <v>44</v>
      </c>
      <c r="H17" s="31">
        <v>43</v>
      </c>
      <c r="I17" s="31">
        <v>10</v>
      </c>
      <c r="J17" s="31">
        <v>57</v>
      </c>
      <c r="K17" s="31">
        <v>48</v>
      </c>
      <c r="L17" s="31">
        <v>73</v>
      </c>
      <c r="M17" s="31">
        <v>45</v>
      </c>
      <c r="N17" s="31">
        <v>35</v>
      </c>
      <c r="O17" s="31">
        <v>29</v>
      </c>
      <c r="P17" s="31">
        <v>47</v>
      </c>
      <c r="Q17" s="245" t="s">
        <v>318</v>
      </c>
      <c r="AY17" s="156"/>
      <c r="AZ17" s="156"/>
      <c r="BA17" s="156"/>
      <c r="BB17" s="156"/>
      <c r="BC17" s="156"/>
      <c r="BD17" s="156"/>
      <c r="BE17" s="156"/>
      <c r="BF17" s="156"/>
      <c r="BG17" s="156"/>
      <c r="BH17" s="156"/>
      <c r="BI17" s="77"/>
      <c r="BJ17" s="77"/>
      <c r="BK17" s="77"/>
      <c r="BL17" s="77"/>
      <c r="BM17" s="77"/>
      <c r="BN17" s="77"/>
      <c r="BO17" s="77"/>
      <c r="BP17" s="77"/>
      <c r="BQ17" s="77"/>
      <c r="BR17" s="77"/>
      <c r="BS17" s="77"/>
      <c r="BT17" s="77"/>
      <c r="BU17" s="77"/>
      <c r="BV17" s="77"/>
      <c r="BW17" s="77"/>
      <c r="BX17" s="77"/>
      <c r="BY17" s="77"/>
      <c r="BZ17" s="77"/>
      <c r="CA17" s="77"/>
      <c r="CB17" s="77"/>
      <c r="CC17" s="77"/>
      <c r="CD17" s="77"/>
      <c r="CE17" s="77"/>
      <c r="CF17" s="77"/>
      <c r="CG17" s="77"/>
      <c r="CH17" s="77"/>
      <c r="CI17" s="77"/>
      <c r="CJ17" s="77"/>
      <c r="CK17" s="77"/>
      <c r="CL17" s="77"/>
      <c r="CM17" s="77"/>
      <c r="CN17" s="77"/>
      <c r="CO17" s="77"/>
      <c r="CP17" s="77"/>
      <c r="CQ17" s="77"/>
      <c r="CR17" s="77"/>
      <c r="CS17" s="77"/>
      <c r="CT17" s="77"/>
      <c r="CU17" s="77"/>
      <c r="CV17" s="77"/>
      <c r="CW17" s="77"/>
      <c r="CX17" s="77"/>
      <c r="CY17" s="77"/>
      <c r="CZ17" s="77"/>
      <c r="DA17" s="77"/>
      <c r="DB17" s="77"/>
      <c r="DC17" s="77"/>
      <c r="DD17" s="77"/>
      <c r="DE17" s="77"/>
      <c r="DF17" s="77"/>
      <c r="DG17" s="77"/>
      <c r="DH17" s="77"/>
      <c r="DI17" s="77"/>
      <c r="DJ17" s="77"/>
      <c r="DK17" s="77"/>
      <c r="DL17" s="77"/>
      <c r="DM17" s="77"/>
      <c r="DN17" s="77"/>
      <c r="DO17" s="77"/>
      <c r="DP17" s="77"/>
      <c r="DQ17" s="77"/>
      <c r="DR17" s="77"/>
      <c r="DS17" s="77"/>
      <c r="DT17" s="77"/>
      <c r="DU17" s="77"/>
      <c r="DV17" s="77"/>
      <c r="DW17" s="77"/>
      <c r="DX17" s="77"/>
      <c r="DY17" s="77"/>
      <c r="DZ17" s="77"/>
      <c r="EA17" s="77"/>
      <c r="EB17" s="77"/>
      <c r="EC17" s="77"/>
      <c r="ED17" s="77"/>
      <c r="EE17" s="77"/>
      <c r="EF17" s="77"/>
      <c r="EG17" s="77"/>
      <c r="EH17" s="77"/>
      <c r="EI17" s="77"/>
      <c r="EJ17" s="77"/>
    </row>
    <row r="18" spans="1:140" ht="27" customHeight="1" x14ac:dyDescent="0.2">
      <c r="B18" s="26">
        <v>5</v>
      </c>
      <c r="C18" s="23" t="s">
        <v>209</v>
      </c>
      <c r="D18" s="27">
        <f t="shared" ref="D18:G18" si="2">D16*D17/100</f>
        <v>89926200</v>
      </c>
      <c r="E18" s="27">
        <f t="shared" si="2"/>
        <v>17334720</v>
      </c>
      <c r="F18" s="27">
        <f t="shared" si="2"/>
        <v>5116320</v>
      </c>
      <c r="G18" s="27">
        <f t="shared" si="2"/>
        <v>16437960</v>
      </c>
      <c r="H18" s="27">
        <f t="shared" ref="H18:P18" si="3">H16*H17/100</f>
        <v>684216</v>
      </c>
      <c r="I18" s="27">
        <f t="shared" si="3"/>
        <v>303280</v>
      </c>
      <c r="J18" s="27">
        <f t="shared" si="3"/>
        <v>946485</v>
      </c>
      <c r="K18" s="27">
        <f t="shared" si="3"/>
        <v>299904</v>
      </c>
      <c r="L18" s="27">
        <f t="shared" si="3"/>
        <v>374490</v>
      </c>
      <c r="M18" s="27">
        <f t="shared" si="3"/>
        <v>3281040</v>
      </c>
      <c r="N18" s="27">
        <f t="shared" si="3"/>
        <v>225120</v>
      </c>
      <c r="O18" s="27">
        <f t="shared" si="3"/>
        <v>953694</v>
      </c>
      <c r="P18" s="27">
        <f t="shared" si="3"/>
        <v>13199010</v>
      </c>
      <c r="AY18" s="156"/>
      <c r="AZ18" s="156"/>
      <c r="BA18" s="156"/>
      <c r="BB18" s="156"/>
      <c r="BC18" s="156"/>
      <c r="BD18" s="156"/>
      <c r="BE18" s="156"/>
      <c r="BF18" s="156"/>
      <c r="BG18" s="156"/>
      <c r="BH18" s="156"/>
      <c r="BI18" s="77"/>
      <c r="BJ18" s="77"/>
      <c r="BK18" s="77"/>
      <c r="BL18" s="77"/>
      <c r="BM18" s="77"/>
      <c r="BN18" s="77"/>
      <c r="BO18" s="77"/>
      <c r="BP18" s="77"/>
      <c r="BQ18" s="77"/>
      <c r="BR18" s="77"/>
      <c r="BS18" s="77"/>
      <c r="BT18" s="77"/>
      <c r="BU18" s="77"/>
      <c r="BV18" s="77"/>
      <c r="BW18" s="77"/>
      <c r="BX18" s="77"/>
      <c r="BY18" s="77"/>
      <c r="BZ18" s="77"/>
      <c r="CA18" s="77"/>
      <c r="CB18" s="77"/>
      <c r="CC18" s="77"/>
      <c r="CD18" s="77"/>
      <c r="CE18" s="77"/>
      <c r="CF18" s="77"/>
      <c r="CG18" s="77"/>
      <c r="CH18" s="77"/>
      <c r="CI18" s="77"/>
      <c r="CJ18" s="77"/>
      <c r="CK18" s="77"/>
      <c r="CL18" s="77"/>
      <c r="CM18" s="77"/>
      <c r="CN18" s="77"/>
      <c r="CO18" s="77"/>
      <c r="CP18" s="77"/>
      <c r="CQ18" s="77"/>
      <c r="CR18" s="77"/>
      <c r="CS18" s="77"/>
      <c r="CT18" s="77"/>
      <c r="CU18" s="77"/>
      <c r="CV18" s="77"/>
      <c r="CW18" s="77"/>
      <c r="CX18" s="77"/>
      <c r="CY18" s="77"/>
      <c r="CZ18" s="77"/>
      <c r="DA18" s="77"/>
      <c r="DB18" s="77"/>
      <c r="DC18" s="77"/>
      <c r="DD18" s="77"/>
      <c r="DE18" s="77"/>
      <c r="DF18" s="77"/>
      <c r="DG18" s="77"/>
      <c r="DH18" s="77"/>
      <c r="DI18" s="77"/>
      <c r="DJ18" s="77"/>
      <c r="DK18" s="77"/>
      <c r="DL18" s="77"/>
      <c r="DM18" s="77"/>
      <c r="DN18" s="77"/>
      <c r="DO18" s="77"/>
      <c r="DP18" s="77"/>
      <c r="DQ18" s="77"/>
      <c r="DR18" s="77"/>
      <c r="DS18" s="77"/>
      <c r="DT18" s="77"/>
      <c r="DU18" s="77"/>
      <c r="DV18" s="77"/>
      <c r="DW18" s="77"/>
      <c r="DX18" s="77"/>
      <c r="DY18" s="77"/>
      <c r="DZ18" s="77"/>
      <c r="EA18" s="77"/>
      <c r="EB18" s="77"/>
      <c r="EC18" s="77"/>
      <c r="ED18" s="77"/>
      <c r="EE18" s="77"/>
      <c r="EF18" s="77"/>
      <c r="EG18" s="77"/>
      <c r="EH18" s="77"/>
      <c r="EI18" s="77"/>
      <c r="EJ18" s="77"/>
    </row>
    <row r="19" spans="1:140" ht="27" customHeight="1" x14ac:dyDescent="0.2">
      <c r="B19" s="26">
        <v>6</v>
      </c>
      <c r="C19" s="32" t="s">
        <v>208</v>
      </c>
      <c r="D19" s="27">
        <f t="shared" ref="D19:G19" si="4">D16-D18</f>
        <v>52813800</v>
      </c>
      <c r="E19" s="27">
        <f t="shared" si="4"/>
        <v>18779280</v>
      </c>
      <c r="F19" s="27">
        <f t="shared" si="4"/>
        <v>6511680</v>
      </c>
      <c r="G19" s="27">
        <f t="shared" si="4"/>
        <v>20921040</v>
      </c>
      <c r="H19" s="27">
        <f t="shared" ref="H19:P19" si="5">H16-H18</f>
        <v>906984</v>
      </c>
      <c r="I19" s="27">
        <f t="shared" si="5"/>
        <v>2729520</v>
      </c>
      <c r="J19" s="27">
        <f t="shared" si="5"/>
        <v>714015</v>
      </c>
      <c r="K19" s="27">
        <f t="shared" si="5"/>
        <v>324896</v>
      </c>
      <c r="L19" s="27">
        <f t="shared" si="5"/>
        <v>138510</v>
      </c>
      <c r="M19" s="27">
        <f t="shared" si="5"/>
        <v>4010160</v>
      </c>
      <c r="N19" s="27">
        <f t="shared" si="5"/>
        <v>418080</v>
      </c>
      <c r="O19" s="27">
        <f t="shared" si="5"/>
        <v>2334906</v>
      </c>
      <c r="P19" s="27">
        <f t="shared" si="5"/>
        <v>14883990</v>
      </c>
      <c r="AY19" s="156"/>
      <c r="AZ19" s="156"/>
      <c r="BA19" s="156"/>
      <c r="BB19" s="156"/>
      <c r="BC19" s="156"/>
      <c r="BD19" s="156"/>
      <c r="BE19" s="156"/>
      <c r="BF19" s="156"/>
      <c r="BG19" s="156"/>
      <c r="BH19" s="156"/>
      <c r="BI19" s="77"/>
      <c r="BJ19" s="77"/>
      <c r="BK19" s="77"/>
      <c r="BL19" s="77"/>
      <c r="BM19" s="77"/>
      <c r="BN19" s="77"/>
      <c r="BO19" s="77"/>
      <c r="BP19" s="77"/>
      <c r="BQ19" s="77"/>
      <c r="BR19" s="77"/>
      <c r="BS19" s="77"/>
      <c r="BT19" s="77"/>
      <c r="BU19" s="77"/>
      <c r="BV19" s="77"/>
      <c r="BW19" s="77"/>
      <c r="BX19" s="77"/>
      <c r="BY19" s="77"/>
      <c r="BZ19" s="77"/>
      <c r="CA19" s="77"/>
      <c r="CB19" s="77"/>
      <c r="CC19" s="77"/>
      <c r="CD19" s="77"/>
      <c r="CE19" s="77"/>
      <c r="CF19" s="77"/>
      <c r="CG19" s="77"/>
      <c r="CH19" s="77"/>
      <c r="CI19" s="77"/>
      <c r="CJ19" s="77"/>
      <c r="CK19" s="77"/>
      <c r="CL19" s="77"/>
      <c r="CM19" s="77"/>
      <c r="CN19" s="77"/>
      <c r="CO19" s="77"/>
      <c r="CP19" s="77"/>
      <c r="CQ19" s="77"/>
      <c r="CR19" s="77"/>
      <c r="CS19" s="77"/>
      <c r="CT19" s="77"/>
      <c r="CU19" s="77"/>
      <c r="CV19" s="77"/>
      <c r="CW19" s="77"/>
      <c r="CX19" s="77"/>
      <c r="CY19" s="77"/>
      <c r="CZ19" s="77"/>
      <c r="DA19" s="77"/>
      <c r="DB19" s="77"/>
      <c r="DC19" s="77"/>
      <c r="DD19" s="77"/>
      <c r="DE19" s="77"/>
      <c r="DF19" s="77"/>
      <c r="DG19" s="77"/>
      <c r="DH19" s="77"/>
      <c r="DI19" s="77"/>
      <c r="DJ19" s="77"/>
      <c r="DK19" s="77"/>
      <c r="DL19" s="77"/>
      <c r="DM19" s="77"/>
      <c r="DN19" s="77"/>
      <c r="DO19" s="77"/>
      <c r="DP19" s="77"/>
      <c r="DQ19" s="77"/>
      <c r="DR19" s="77"/>
      <c r="DS19" s="77"/>
      <c r="DT19" s="77"/>
      <c r="DU19" s="77"/>
      <c r="DV19" s="77"/>
      <c r="DW19" s="77"/>
      <c r="DX19" s="77"/>
      <c r="DY19" s="77"/>
      <c r="DZ19" s="77"/>
      <c r="EA19" s="77"/>
      <c r="EB19" s="77"/>
      <c r="EC19" s="77"/>
      <c r="ED19" s="77"/>
      <c r="EE19" s="77"/>
      <c r="EF19" s="77"/>
      <c r="EG19" s="77"/>
      <c r="EH19" s="77"/>
      <c r="EI19" s="77"/>
      <c r="EJ19" s="77"/>
    </row>
    <row r="20" spans="1:140" ht="27" customHeight="1" x14ac:dyDescent="0.2">
      <c r="B20" s="74"/>
      <c r="C20" s="124"/>
      <c r="D20" s="48"/>
      <c r="E20" s="48"/>
      <c r="F20" s="48"/>
      <c r="G20" s="48"/>
      <c r="H20" s="48"/>
      <c r="I20" s="48"/>
      <c r="J20" s="48"/>
      <c r="K20" s="48"/>
      <c r="L20" s="48"/>
      <c r="M20" s="48"/>
      <c r="N20" s="48"/>
      <c r="O20" s="48"/>
      <c r="P20" s="48"/>
      <c r="AY20" s="156"/>
      <c r="AZ20" s="156"/>
      <c r="BA20" s="156"/>
      <c r="BB20" s="156"/>
      <c r="BC20" s="156"/>
      <c r="BD20" s="156"/>
      <c r="BE20" s="156"/>
      <c r="BF20" s="156"/>
      <c r="BG20" s="156"/>
      <c r="BH20" s="156"/>
      <c r="BI20" s="77"/>
      <c r="BJ20" s="77"/>
      <c r="BK20" s="77"/>
      <c r="BL20" s="77"/>
      <c r="BM20" s="77"/>
      <c r="BN20" s="77"/>
      <c r="BO20" s="77"/>
      <c r="BP20" s="77"/>
      <c r="BQ20" s="77"/>
      <c r="BR20" s="77"/>
      <c r="BS20" s="77"/>
      <c r="BT20" s="77"/>
      <c r="BU20" s="77"/>
      <c r="BV20" s="77"/>
      <c r="BW20" s="77"/>
      <c r="BX20" s="77"/>
      <c r="BY20" s="77"/>
      <c r="BZ20" s="77"/>
      <c r="CA20" s="77"/>
      <c r="CB20" s="77"/>
      <c r="CC20" s="77"/>
      <c r="CD20" s="77"/>
      <c r="CE20" s="77"/>
      <c r="CF20" s="77"/>
      <c r="CG20" s="77"/>
      <c r="CH20" s="77"/>
      <c r="CI20" s="77"/>
      <c r="CJ20" s="77"/>
      <c r="CK20" s="77"/>
      <c r="CL20" s="77"/>
      <c r="CM20" s="77"/>
      <c r="CN20" s="77"/>
      <c r="CO20" s="77"/>
      <c r="CP20" s="77"/>
      <c r="CQ20" s="77"/>
      <c r="CR20" s="77"/>
      <c r="CS20" s="77"/>
      <c r="CT20" s="77"/>
      <c r="CU20" s="77"/>
      <c r="CV20" s="77"/>
      <c r="CW20" s="77"/>
      <c r="CX20" s="77"/>
      <c r="CY20" s="77"/>
      <c r="CZ20" s="77"/>
      <c r="DA20" s="77"/>
      <c r="DB20" s="77"/>
      <c r="DC20" s="77"/>
      <c r="DD20" s="77"/>
      <c r="DE20" s="77"/>
      <c r="DF20" s="77"/>
      <c r="DG20" s="77"/>
      <c r="DH20" s="77"/>
      <c r="DI20" s="77"/>
      <c r="DJ20" s="77"/>
      <c r="DK20" s="77"/>
      <c r="DL20" s="77"/>
      <c r="DM20" s="77"/>
      <c r="DN20" s="77"/>
      <c r="DO20" s="77"/>
      <c r="DP20" s="77"/>
      <c r="DQ20" s="77"/>
      <c r="DR20" s="77"/>
      <c r="DS20" s="77"/>
      <c r="DT20" s="77"/>
      <c r="DU20" s="77"/>
      <c r="DV20" s="77"/>
      <c r="DW20" s="77"/>
      <c r="DX20" s="77"/>
      <c r="DY20" s="77"/>
      <c r="DZ20" s="77"/>
      <c r="EA20" s="77"/>
      <c r="EB20" s="77"/>
      <c r="EC20" s="77"/>
      <c r="ED20" s="77"/>
      <c r="EE20" s="77"/>
      <c r="EF20" s="77"/>
      <c r="EG20" s="77"/>
      <c r="EH20" s="77"/>
      <c r="EI20" s="77"/>
      <c r="EJ20" s="77"/>
    </row>
    <row r="21" spans="1:140" ht="27" customHeight="1" x14ac:dyDescent="0.25">
      <c r="B21" s="74"/>
      <c r="C21" s="245" t="s">
        <v>353</v>
      </c>
      <c r="D21" s="48"/>
      <c r="E21" s="48"/>
      <c r="F21" s="48"/>
      <c r="G21" s="48"/>
      <c r="H21" s="48"/>
      <c r="I21" s="48"/>
      <c r="J21" s="48"/>
      <c r="K21" s="48"/>
      <c r="L21" s="48"/>
      <c r="M21" s="48"/>
      <c r="N21" s="48"/>
      <c r="O21" s="48"/>
      <c r="P21" s="48"/>
      <c r="AY21" s="156"/>
      <c r="AZ21" s="156"/>
      <c r="BA21" s="156"/>
      <c r="BB21" s="156"/>
      <c r="BC21" s="156"/>
      <c r="BD21" s="156"/>
      <c r="BE21" s="156"/>
      <c r="BF21" s="156"/>
      <c r="BG21" s="156"/>
      <c r="BH21" s="156"/>
      <c r="BI21" s="77"/>
      <c r="BJ21" s="77"/>
      <c r="BK21" s="77"/>
      <c r="BL21" s="77"/>
      <c r="BM21" s="77"/>
      <c r="BN21" s="77"/>
      <c r="BO21" s="77"/>
      <c r="BP21" s="77"/>
      <c r="BQ21" s="77"/>
      <c r="BR21" s="77"/>
      <c r="BS21" s="77"/>
      <c r="BT21" s="77"/>
      <c r="BU21" s="77"/>
      <c r="BV21" s="77"/>
      <c r="BW21" s="77"/>
      <c r="BX21" s="77"/>
      <c r="BY21" s="77"/>
      <c r="BZ21" s="77"/>
      <c r="CA21" s="77"/>
      <c r="CB21" s="77"/>
      <c r="CC21" s="77"/>
      <c r="CD21" s="77"/>
      <c r="CE21" s="77"/>
      <c r="CF21" s="77"/>
      <c r="CG21" s="77"/>
      <c r="CH21" s="77"/>
      <c r="CI21" s="77"/>
      <c r="CJ21" s="77"/>
      <c r="CK21" s="77"/>
      <c r="CL21" s="77"/>
      <c r="CM21" s="77"/>
      <c r="CN21" s="77"/>
      <c r="CO21" s="77"/>
      <c r="CP21" s="77"/>
      <c r="CQ21" s="77"/>
      <c r="CR21" s="77"/>
      <c r="CS21" s="77"/>
      <c r="CT21" s="77"/>
      <c r="CU21" s="77"/>
      <c r="CV21" s="77"/>
      <c r="CW21" s="77"/>
      <c r="CX21" s="77"/>
      <c r="CY21" s="77"/>
      <c r="CZ21" s="77"/>
      <c r="DA21" s="77"/>
      <c r="DB21" s="77"/>
      <c r="DC21" s="77"/>
      <c r="DD21" s="77"/>
      <c r="DE21" s="77"/>
      <c r="DF21" s="77"/>
      <c r="DG21" s="77"/>
      <c r="DH21" s="77"/>
      <c r="DI21" s="77"/>
      <c r="DJ21" s="77"/>
      <c r="DK21" s="77"/>
      <c r="DL21" s="77"/>
      <c r="DM21" s="77"/>
      <c r="DN21" s="77"/>
      <c r="DO21" s="77"/>
      <c r="DP21" s="77"/>
      <c r="DQ21" s="77"/>
      <c r="DR21" s="77"/>
      <c r="DS21" s="77"/>
      <c r="DT21" s="77"/>
      <c r="DU21" s="77"/>
      <c r="DV21" s="77"/>
      <c r="DW21" s="77"/>
      <c r="DX21" s="77"/>
      <c r="DY21" s="77"/>
      <c r="DZ21" s="77"/>
      <c r="EA21" s="77"/>
      <c r="EB21" s="77"/>
      <c r="EC21" s="77"/>
      <c r="ED21" s="77"/>
      <c r="EE21" s="77"/>
      <c r="EF21" s="77"/>
      <c r="EG21" s="77"/>
      <c r="EH21" s="77"/>
      <c r="EI21" s="77"/>
      <c r="EJ21" s="77"/>
    </row>
    <row r="22" spans="1:140" ht="27" customHeight="1" x14ac:dyDescent="0.2">
      <c r="AY22" s="155"/>
      <c r="AZ22" s="155"/>
      <c r="BA22" s="156"/>
      <c r="BB22" s="156"/>
      <c r="BC22" s="156"/>
      <c r="BD22" s="156"/>
      <c r="BE22" s="156"/>
      <c r="BF22" s="156"/>
      <c r="BG22" s="156"/>
      <c r="BH22" s="156"/>
      <c r="BI22" s="77"/>
      <c r="BJ22" s="77"/>
      <c r="BK22" s="77"/>
      <c r="BL22" s="77"/>
      <c r="BM22" s="77"/>
      <c r="BN22" s="77"/>
      <c r="BO22" s="77"/>
      <c r="BP22" s="77"/>
      <c r="BQ22" s="77"/>
      <c r="BR22" s="77"/>
      <c r="BS22" s="77"/>
      <c r="BT22" s="77"/>
      <c r="BU22" s="77"/>
      <c r="BV22" s="77"/>
      <c r="BW22" s="77"/>
      <c r="BX22" s="77"/>
      <c r="BY22" s="77"/>
      <c r="BZ22" s="77"/>
      <c r="CA22" s="77"/>
      <c r="CB22" s="77"/>
      <c r="CC22" s="77"/>
      <c r="CD22" s="77"/>
      <c r="CE22" s="77"/>
      <c r="CF22" s="77"/>
      <c r="CG22" s="77"/>
      <c r="CH22" s="77"/>
      <c r="CI22" s="77"/>
      <c r="CJ22" s="77"/>
      <c r="CK22" s="77"/>
      <c r="CL22" s="77"/>
      <c r="CM22" s="77"/>
      <c r="CN22" s="77"/>
      <c r="CO22" s="77"/>
      <c r="CP22" s="77"/>
      <c r="CQ22" s="77"/>
      <c r="CR22" s="77"/>
      <c r="CS22" s="77"/>
      <c r="CT22" s="77"/>
      <c r="CU22" s="77"/>
      <c r="CV22" s="77"/>
      <c r="CW22" s="77"/>
      <c r="CX22" s="77"/>
      <c r="CY22" s="77"/>
      <c r="CZ22" s="77"/>
      <c r="DA22" s="77"/>
      <c r="DB22" s="77"/>
      <c r="DC22" s="77"/>
      <c r="DD22" s="77"/>
      <c r="DE22" s="77"/>
      <c r="DF22" s="77"/>
      <c r="DG22" s="77"/>
      <c r="DH22" s="77"/>
      <c r="DI22" s="77"/>
      <c r="DJ22" s="77"/>
      <c r="DK22" s="77"/>
      <c r="DL22" s="77"/>
      <c r="DM22" s="77"/>
      <c r="DN22" s="77"/>
      <c r="DO22" s="77"/>
      <c r="DP22" s="77"/>
      <c r="DQ22" s="77"/>
      <c r="DR22" s="77"/>
      <c r="DS22" s="77"/>
      <c r="DT22" s="77"/>
      <c r="DU22" s="77"/>
      <c r="DV22" s="77"/>
      <c r="DW22" s="77"/>
      <c r="DX22" s="77"/>
      <c r="DY22" s="77"/>
      <c r="DZ22" s="77"/>
      <c r="EA22" s="77"/>
      <c r="EB22" s="77"/>
      <c r="EC22" s="77"/>
      <c r="ED22" s="77"/>
      <c r="EE22" s="77"/>
      <c r="EF22" s="77"/>
      <c r="EG22" s="77"/>
      <c r="EH22" s="77"/>
      <c r="EI22" s="77"/>
      <c r="EJ22" s="77"/>
    </row>
    <row r="23" spans="1:140" ht="42" customHeight="1" x14ac:dyDescent="0.2">
      <c r="A23" s="9"/>
      <c r="B23" s="15" t="s">
        <v>272</v>
      </c>
      <c r="C23" s="120"/>
      <c r="D23" s="120"/>
      <c r="E23" s="120"/>
      <c r="F23" s="120"/>
      <c r="G23" s="17"/>
      <c r="H23" s="18"/>
      <c r="I23" s="18"/>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156"/>
      <c r="AZ23" s="156"/>
      <c r="BA23" s="156"/>
      <c r="BB23" s="156"/>
      <c r="BC23" s="156"/>
      <c r="BD23" s="156"/>
      <c r="BE23" s="156"/>
      <c r="BF23" s="156"/>
      <c r="BG23" s="156"/>
      <c r="BH23" s="156"/>
      <c r="BI23" s="77"/>
      <c r="BJ23" s="77"/>
      <c r="BK23" s="77"/>
      <c r="BL23" s="77"/>
      <c r="BM23" s="77"/>
      <c r="BN23" s="77"/>
      <c r="BO23" s="77"/>
      <c r="BP23" s="77"/>
      <c r="BQ23" s="77"/>
      <c r="BR23" s="77"/>
      <c r="BS23" s="77"/>
      <c r="BT23" s="77"/>
      <c r="BU23" s="77"/>
      <c r="BV23" s="77"/>
      <c r="BW23" s="77"/>
      <c r="BX23" s="77"/>
      <c r="BY23" s="77"/>
      <c r="BZ23" s="77"/>
      <c r="CA23" s="77"/>
      <c r="CB23" s="77"/>
      <c r="CC23" s="77"/>
      <c r="CD23" s="77"/>
      <c r="CE23" s="77"/>
      <c r="CF23" s="77"/>
      <c r="CG23" s="77"/>
      <c r="CH23" s="77"/>
      <c r="CI23" s="77"/>
      <c r="CJ23" s="77"/>
      <c r="CK23" s="77"/>
      <c r="CL23" s="77"/>
      <c r="CM23" s="77"/>
      <c r="CN23" s="77"/>
      <c r="CO23" s="77"/>
      <c r="CP23" s="77"/>
      <c r="CQ23" s="77"/>
      <c r="CR23" s="77"/>
      <c r="CS23" s="77"/>
      <c r="CT23" s="77"/>
      <c r="CU23" s="77"/>
      <c r="CV23" s="77"/>
      <c r="CW23" s="77"/>
      <c r="CX23" s="77"/>
      <c r="CY23" s="77"/>
      <c r="CZ23" s="77"/>
      <c r="DA23" s="77"/>
      <c r="DB23" s="77"/>
      <c r="DC23" s="77"/>
      <c r="DD23" s="77"/>
      <c r="DE23" s="77"/>
      <c r="DF23" s="77"/>
      <c r="DG23" s="77"/>
      <c r="DH23" s="77"/>
      <c r="DI23" s="77"/>
      <c r="DJ23" s="77"/>
      <c r="DK23" s="77"/>
      <c r="DL23" s="77"/>
      <c r="DM23" s="77"/>
      <c r="DN23" s="77"/>
      <c r="DO23" s="77"/>
      <c r="DP23" s="77"/>
      <c r="DQ23" s="77"/>
      <c r="DR23" s="77"/>
      <c r="DS23" s="77"/>
      <c r="DT23" s="77"/>
      <c r="DU23" s="77"/>
      <c r="DV23" s="77"/>
      <c r="DW23" s="77"/>
      <c r="DX23" s="77"/>
      <c r="DY23" s="77"/>
      <c r="DZ23" s="77"/>
      <c r="EA23" s="77"/>
      <c r="EB23" s="77"/>
      <c r="EC23" s="77"/>
      <c r="ED23" s="77"/>
      <c r="EE23" s="77"/>
      <c r="EF23" s="77"/>
      <c r="EG23" s="77"/>
      <c r="EH23" s="77"/>
      <c r="EI23" s="77"/>
      <c r="EJ23" s="77"/>
    </row>
    <row r="24" spans="1:140" ht="27" customHeight="1" x14ac:dyDescent="0.2">
      <c r="A24" s="28"/>
      <c r="B24" s="155"/>
      <c r="C24" s="155"/>
      <c r="D24" s="155"/>
      <c r="E24" s="155"/>
      <c r="F24" s="155"/>
      <c r="G24" s="155"/>
      <c r="H24" s="155"/>
      <c r="I24" s="155"/>
      <c r="J24" s="155"/>
      <c r="K24" s="155"/>
      <c r="L24" s="155"/>
      <c r="M24" s="155"/>
      <c r="N24" s="155"/>
      <c r="O24" s="155"/>
      <c r="P24" s="28"/>
      <c r="Q24" s="155"/>
      <c r="R24" s="155"/>
      <c r="S24" s="155"/>
      <c r="T24" s="155"/>
      <c r="U24" s="155"/>
      <c r="V24" s="155"/>
      <c r="W24" s="155"/>
      <c r="X24" s="155"/>
      <c r="Y24" s="155"/>
      <c r="Z24" s="155"/>
      <c r="AA24" s="155"/>
      <c r="AB24" s="155"/>
      <c r="AC24" s="155"/>
      <c r="AD24" s="155"/>
      <c r="AE24" s="155"/>
      <c r="AF24" s="155"/>
      <c r="AG24" s="155"/>
      <c r="AH24" s="155"/>
      <c r="AI24" s="155"/>
      <c r="AJ24" s="155"/>
      <c r="AK24" s="155"/>
      <c r="AL24" s="155"/>
      <c r="AM24" s="155"/>
      <c r="AN24" s="155"/>
      <c r="AO24" s="155"/>
      <c r="AP24" s="155"/>
      <c r="AQ24" s="155"/>
      <c r="AR24" s="155"/>
      <c r="AS24" s="155"/>
      <c r="AT24" s="155"/>
      <c r="AU24" s="155"/>
      <c r="AV24" s="180"/>
      <c r="AW24" s="180"/>
      <c r="AX24" s="180"/>
      <c r="AY24" s="156"/>
      <c r="AZ24" s="156"/>
      <c r="BA24" s="156"/>
      <c r="BB24" s="156"/>
      <c r="BC24" s="156"/>
      <c r="BD24" s="156"/>
      <c r="BE24" s="156"/>
      <c r="BF24" s="156"/>
      <c r="BG24" s="156"/>
      <c r="BH24" s="156"/>
      <c r="BI24" s="77"/>
      <c r="BJ24" s="77"/>
      <c r="BK24" s="77"/>
      <c r="BL24" s="77"/>
      <c r="BM24" s="77"/>
      <c r="BN24" s="77"/>
      <c r="BO24" s="77"/>
      <c r="BP24" s="77"/>
      <c r="BQ24" s="77"/>
      <c r="BR24" s="77"/>
      <c r="BS24" s="77"/>
      <c r="BT24" s="77"/>
      <c r="BU24" s="77"/>
      <c r="BV24" s="77"/>
      <c r="BW24" s="77"/>
      <c r="BX24" s="77"/>
      <c r="BY24" s="77"/>
      <c r="BZ24" s="77"/>
      <c r="CA24" s="77"/>
      <c r="CB24" s="77"/>
      <c r="CC24" s="77"/>
      <c r="CD24" s="77"/>
      <c r="CE24" s="77"/>
      <c r="CF24" s="77"/>
      <c r="CG24" s="77"/>
      <c r="CH24" s="77"/>
      <c r="CI24" s="77"/>
      <c r="CJ24" s="77"/>
      <c r="CK24" s="77"/>
      <c r="CL24" s="77"/>
      <c r="CM24" s="77"/>
      <c r="CN24" s="77"/>
      <c r="CO24" s="77"/>
      <c r="CP24" s="77"/>
      <c r="CQ24" s="77"/>
      <c r="CR24" s="77"/>
      <c r="CS24" s="77"/>
      <c r="CT24" s="77"/>
      <c r="CU24" s="77"/>
      <c r="CV24" s="77"/>
      <c r="CW24" s="77"/>
      <c r="CX24" s="77"/>
      <c r="CY24" s="77"/>
      <c r="CZ24" s="77"/>
      <c r="DA24" s="77"/>
      <c r="DB24" s="77"/>
      <c r="DC24" s="77"/>
      <c r="DD24" s="77"/>
      <c r="DE24" s="77"/>
      <c r="DF24" s="77"/>
      <c r="DG24" s="77"/>
      <c r="DH24" s="77"/>
      <c r="DI24" s="77"/>
      <c r="DJ24" s="77"/>
      <c r="DK24" s="77"/>
      <c r="DL24" s="77"/>
      <c r="DM24" s="77"/>
      <c r="DN24" s="77"/>
      <c r="DO24" s="77"/>
      <c r="DP24" s="77"/>
      <c r="DQ24" s="77"/>
      <c r="DR24" s="77"/>
      <c r="DS24" s="77"/>
      <c r="DT24" s="77"/>
      <c r="DU24" s="77"/>
      <c r="DV24" s="77"/>
      <c r="DW24" s="77"/>
      <c r="DX24" s="77"/>
      <c r="DY24" s="77"/>
      <c r="DZ24" s="77"/>
      <c r="EA24" s="77"/>
      <c r="EB24" s="77"/>
      <c r="EC24" s="77"/>
      <c r="ED24" s="77"/>
      <c r="EE24" s="77"/>
      <c r="EF24" s="77"/>
      <c r="EG24" s="77"/>
      <c r="EH24" s="77"/>
      <c r="EI24" s="77"/>
      <c r="EJ24" s="77"/>
    </row>
    <row r="25" spans="1:140" ht="27" customHeight="1" x14ac:dyDescent="0.2">
      <c r="C25" s="78" t="s">
        <v>273</v>
      </c>
      <c r="AY25" s="155"/>
      <c r="AZ25" s="155"/>
      <c r="BA25" s="156"/>
      <c r="BB25" s="156"/>
      <c r="BC25" s="156"/>
      <c r="BD25" s="156"/>
      <c r="BE25" s="156"/>
      <c r="BF25" s="156"/>
      <c r="BG25" s="156"/>
      <c r="BH25" s="156"/>
      <c r="BI25" s="77"/>
      <c r="BJ25" s="77"/>
      <c r="BK25" s="77"/>
      <c r="BL25" s="77"/>
      <c r="BM25" s="77"/>
      <c r="BN25" s="77"/>
      <c r="BO25" s="77"/>
      <c r="BP25" s="77"/>
      <c r="BQ25" s="77"/>
      <c r="BR25" s="77"/>
      <c r="BS25" s="77"/>
      <c r="BT25" s="77"/>
      <c r="BU25" s="77"/>
      <c r="BV25" s="77"/>
      <c r="BW25" s="77"/>
      <c r="BX25" s="77"/>
      <c r="BY25" s="77"/>
      <c r="BZ25" s="77"/>
      <c r="CA25" s="77"/>
      <c r="CB25" s="77"/>
      <c r="CC25" s="77"/>
      <c r="CD25" s="77"/>
      <c r="CE25" s="77"/>
      <c r="CF25" s="77"/>
      <c r="CG25" s="77"/>
      <c r="CH25" s="77"/>
      <c r="CI25" s="77"/>
      <c r="CJ25" s="77"/>
      <c r="CK25" s="77"/>
      <c r="CL25" s="77"/>
      <c r="CM25" s="77"/>
      <c r="CN25" s="77"/>
      <c r="CO25" s="77"/>
      <c r="CP25" s="77"/>
      <c r="CQ25" s="77"/>
      <c r="CR25" s="77"/>
      <c r="CS25" s="77"/>
      <c r="CT25" s="77"/>
      <c r="CU25" s="77"/>
      <c r="CV25" s="77"/>
      <c r="CW25" s="77"/>
      <c r="CX25" s="77"/>
      <c r="CY25" s="77"/>
      <c r="CZ25" s="77"/>
      <c r="DA25" s="77"/>
      <c r="DB25" s="77"/>
      <c r="DC25" s="77"/>
      <c r="DD25" s="77"/>
      <c r="DE25" s="77"/>
      <c r="DF25" s="77"/>
      <c r="DG25" s="77"/>
      <c r="DH25" s="77"/>
      <c r="DI25" s="77"/>
      <c r="DJ25" s="77"/>
      <c r="DK25" s="77"/>
      <c r="DL25" s="77"/>
      <c r="DM25" s="77"/>
      <c r="DN25" s="77"/>
      <c r="DO25" s="77"/>
      <c r="DP25" s="77"/>
      <c r="DQ25" s="77"/>
      <c r="DR25" s="77"/>
      <c r="DS25" s="77"/>
      <c r="DT25" s="77"/>
      <c r="DU25" s="77"/>
      <c r="DV25" s="77"/>
      <c r="DW25" s="77"/>
      <c r="DX25" s="77"/>
      <c r="DY25" s="77"/>
      <c r="DZ25" s="77"/>
      <c r="EA25" s="77"/>
      <c r="EB25" s="77"/>
      <c r="EC25" s="77"/>
      <c r="ED25" s="77"/>
      <c r="EE25" s="77"/>
      <c r="EF25" s="77"/>
      <c r="EG25" s="77"/>
      <c r="EH25" s="77"/>
      <c r="EI25" s="77"/>
      <c r="EJ25" s="77"/>
    </row>
    <row r="26" spans="1:140" ht="27" customHeight="1" x14ac:dyDescent="0.2">
      <c r="C26" s="78"/>
      <c r="AY26" s="155"/>
      <c r="AZ26" s="155"/>
      <c r="BA26" s="156"/>
      <c r="BB26" s="156"/>
      <c r="BC26" s="156"/>
      <c r="BD26" s="156"/>
      <c r="BE26" s="156"/>
      <c r="BF26" s="156"/>
      <c r="BG26" s="156"/>
      <c r="BH26" s="156"/>
      <c r="BI26" s="77"/>
      <c r="BJ26" s="77"/>
      <c r="BK26" s="77"/>
      <c r="BL26" s="77"/>
      <c r="BM26" s="77"/>
      <c r="BN26" s="77"/>
      <c r="BO26" s="77"/>
      <c r="BP26" s="77"/>
      <c r="BQ26" s="77"/>
      <c r="BR26" s="77"/>
      <c r="BS26" s="77"/>
      <c r="BT26" s="77"/>
      <c r="BU26" s="77"/>
      <c r="BV26" s="77"/>
      <c r="BW26" s="77"/>
      <c r="BX26" s="77"/>
      <c r="BY26" s="77"/>
      <c r="BZ26" s="77"/>
      <c r="CA26" s="77"/>
      <c r="CB26" s="77"/>
      <c r="CC26" s="77"/>
      <c r="CD26" s="77"/>
      <c r="CE26" s="77"/>
      <c r="CF26" s="77"/>
      <c r="CG26" s="77"/>
      <c r="CH26" s="77"/>
      <c r="CI26" s="77"/>
      <c r="CJ26" s="77"/>
      <c r="CK26" s="77"/>
      <c r="CL26" s="77"/>
      <c r="CM26" s="77"/>
      <c r="CN26" s="77"/>
      <c r="CO26" s="77"/>
      <c r="CP26" s="77"/>
      <c r="CQ26" s="77"/>
      <c r="CR26" s="77"/>
      <c r="CS26" s="77"/>
      <c r="CT26" s="77"/>
      <c r="CU26" s="77"/>
      <c r="CV26" s="77"/>
      <c r="CW26" s="77"/>
      <c r="CX26" s="77"/>
      <c r="CY26" s="77"/>
      <c r="CZ26" s="77"/>
      <c r="DA26" s="77"/>
      <c r="DB26" s="77"/>
      <c r="DC26" s="77"/>
      <c r="DD26" s="77"/>
      <c r="DE26" s="77"/>
      <c r="DF26" s="77"/>
      <c r="DG26" s="77"/>
      <c r="DH26" s="77"/>
      <c r="DI26" s="77"/>
      <c r="DJ26" s="77"/>
      <c r="DK26" s="77"/>
      <c r="DL26" s="77"/>
      <c r="DM26" s="77"/>
      <c r="DN26" s="77"/>
      <c r="DO26" s="77"/>
      <c r="DP26" s="77"/>
      <c r="DQ26" s="77"/>
      <c r="DR26" s="77"/>
      <c r="DS26" s="77"/>
      <c r="DT26" s="77"/>
      <c r="DU26" s="77"/>
      <c r="DV26" s="77"/>
      <c r="DW26" s="77"/>
      <c r="DX26" s="77"/>
      <c r="DY26" s="77"/>
      <c r="DZ26" s="77"/>
      <c r="EA26" s="77"/>
      <c r="EB26" s="77"/>
      <c r="EC26" s="77"/>
      <c r="ED26" s="77"/>
      <c r="EE26" s="77"/>
      <c r="EF26" s="77"/>
      <c r="EG26" s="77"/>
      <c r="EH26" s="77"/>
      <c r="EI26" s="77"/>
      <c r="EJ26" s="77"/>
    </row>
    <row r="27" spans="1:140" ht="27" customHeight="1" x14ac:dyDescent="0.3">
      <c r="B27" s="26">
        <v>7</v>
      </c>
      <c r="C27" s="32" t="s">
        <v>258</v>
      </c>
      <c r="D27" s="218">
        <v>100</v>
      </c>
      <c r="E27" s="245" t="s">
        <v>321</v>
      </c>
      <c r="AD27" s="155"/>
      <c r="AE27" s="155"/>
      <c r="AF27" s="155"/>
      <c r="AG27" s="155"/>
      <c r="AH27" s="156"/>
      <c r="AI27" s="156"/>
      <c r="AJ27" s="156"/>
      <c r="AK27" s="156"/>
      <c r="AL27" s="156"/>
      <c r="AM27" s="156"/>
      <c r="AN27" s="77"/>
      <c r="BJ27" s="77"/>
      <c r="BK27" s="77"/>
      <c r="BL27" s="77"/>
      <c r="BM27" s="77"/>
      <c r="BN27" s="77"/>
      <c r="BO27" s="77"/>
      <c r="BP27" s="77"/>
      <c r="BQ27" s="77"/>
      <c r="BR27" s="77"/>
      <c r="BS27" s="77"/>
      <c r="BT27" s="77"/>
      <c r="BU27" s="77"/>
      <c r="BV27" s="77"/>
      <c r="BW27" s="77"/>
      <c r="BX27" s="77"/>
      <c r="BY27" s="77"/>
      <c r="BZ27" s="77"/>
      <c r="CA27" s="77"/>
      <c r="CB27" s="77"/>
      <c r="CC27" s="77"/>
      <c r="CD27" s="77"/>
      <c r="CE27" s="77"/>
      <c r="CF27" s="77"/>
      <c r="CG27" s="77"/>
      <c r="CH27" s="77"/>
      <c r="CI27" s="77"/>
      <c r="CJ27" s="77"/>
      <c r="CK27" s="77"/>
      <c r="CL27" s="77"/>
      <c r="CM27" s="77"/>
      <c r="CN27" s="77"/>
      <c r="CO27" s="77"/>
      <c r="CP27" s="77"/>
      <c r="CQ27" s="77"/>
      <c r="CR27" s="77"/>
      <c r="CS27" s="77"/>
      <c r="CT27" s="77"/>
      <c r="CU27" s="77"/>
      <c r="CV27" s="77"/>
      <c r="CW27" s="77"/>
      <c r="CX27" s="77"/>
      <c r="CY27" s="77"/>
      <c r="CZ27" s="77"/>
      <c r="DA27" s="77"/>
      <c r="DB27" s="77"/>
      <c r="DC27" s="77"/>
      <c r="DD27" s="77"/>
      <c r="DE27" s="77"/>
      <c r="DF27" s="77"/>
      <c r="DG27" s="77"/>
      <c r="DH27" s="77"/>
      <c r="DI27" s="77"/>
      <c r="DJ27" s="77"/>
      <c r="DK27" s="77"/>
      <c r="DL27" s="77"/>
      <c r="DM27" s="77"/>
      <c r="DN27" s="77"/>
      <c r="DO27" s="77"/>
      <c r="DP27" s="77"/>
      <c r="DQ27" s="77"/>
      <c r="DR27" s="77"/>
      <c r="DS27" s="77"/>
      <c r="DT27" s="77"/>
      <c r="DU27" s="77"/>
      <c r="DV27" s="77"/>
      <c r="DW27" s="77"/>
      <c r="DX27" s="77"/>
      <c r="DY27" s="77"/>
      <c r="DZ27" s="77"/>
      <c r="EA27" s="77"/>
      <c r="EB27" s="77"/>
      <c r="EC27" s="77"/>
      <c r="ED27" s="77"/>
      <c r="EE27" s="77"/>
      <c r="EF27" s="77"/>
      <c r="EG27" s="77"/>
      <c r="EH27" s="77"/>
      <c r="EI27" s="77"/>
      <c r="EJ27" s="77"/>
    </row>
    <row r="28" spans="1:140" ht="27" customHeight="1" x14ac:dyDescent="0.2">
      <c r="B28" s="26">
        <v>8</v>
      </c>
      <c r="C28" s="32" t="s">
        <v>274</v>
      </c>
      <c r="D28" s="218">
        <v>4</v>
      </c>
      <c r="E28" s="246" t="s">
        <v>275</v>
      </c>
      <c r="AD28" s="155"/>
      <c r="AE28" s="155"/>
      <c r="AF28" s="155"/>
      <c r="AG28" s="155"/>
      <c r="AH28" s="156"/>
      <c r="AI28" s="156"/>
      <c r="AJ28" s="156"/>
      <c r="AK28" s="156"/>
      <c r="AL28" s="156"/>
      <c r="AM28" s="156"/>
      <c r="AN28" s="77"/>
      <c r="BJ28" s="77"/>
      <c r="BK28" s="77"/>
      <c r="BL28" s="77"/>
      <c r="BM28" s="77"/>
      <c r="BN28" s="77"/>
      <c r="BO28" s="77"/>
      <c r="BP28" s="77"/>
      <c r="BQ28" s="77"/>
      <c r="BR28" s="77"/>
      <c r="BS28" s="77"/>
      <c r="BT28" s="77"/>
      <c r="BU28" s="77"/>
      <c r="BV28" s="77"/>
      <c r="BW28" s="77"/>
      <c r="BX28" s="77"/>
      <c r="BY28" s="77"/>
      <c r="BZ28" s="77"/>
      <c r="CA28" s="77"/>
      <c r="CB28" s="77"/>
      <c r="CC28" s="77"/>
      <c r="CD28" s="77"/>
      <c r="CE28" s="77"/>
      <c r="CF28" s="77"/>
      <c r="CG28" s="77"/>
      <c r="CH28" s="77"/>
      <c r="CI28" s="77"/>
      <c r="CJ28" s="77"/>
      <c r="CK28" s="77"/>
      <c r="CL28" s="77"/>
      <c r="CM28" s="77"/>
      <c r="CN28" s="77"/>
      <c r="CO28" s="77"/>
      <c r="CP28" s="77"/>
      <c r="CQ28" s="77"/>
      <c r="CR28" s="77"/>
      <c r="CS28" s="77"/>
      <c r="CT28" s="77"/>
      <c r="CU28" s="77"/>
      <c r="CV28" s="77"/>
      <c r="CW28" s="77"/>
      <c r="CX28" s="77"/>
      <c r="CY28" s="77"/>
      <c r="CZ28" s="77"/>
      <c r="DA28" s="77"/>
      <c r="DB28" s="77"/>
      <c r="DC28" s="77"/>
      <c r="DD28" s="77"/>
      <c r="DE28" s="77"/>
      <c r="DF28" s="77"/>
      <c r="DG28" s="77"/>
      <c r="DH28" s="77"/>
      <c r="DI28" s="77"/>
      <c r="DJ28" s="77"/>
      <c r="DK28" s="77"/>
      <c r="DL28" s="77"/>
      <c r="DM28" s="77"/>
      <c r="DN28" s="77"/>
      <c r="DO28" s="77"/>
      <c r="DP28" s="77"/>
      <c r="DQ28" s="77"/>
      <c r="DR28" s="77"/>
      <c r="DS28" s="77"/>
      <c r="DT28" s="77"/>
      <c r="DU28" s="77"/>
      <c r="DV28" s="77"/>
      <c r="DW28" s="77"/>
      <c r="DX28" s="77"/>
      <c r="DY28" s="77"/>
      <c r="DZ28" s="77"/>
      <c r="EA28" s="77"/>
      <c r="EB28" s="77"/>
      <c r="EC28" s="77"/>
      <c r="ED28" s="77"/>
      <c r="EE28" s="77"/>
      <c r="EF28" s="77"/>
      <c r="EG28" s="77"/>
      <c r="EH28" s="77"/>
      <c r="EI28" s="77"/>
      <c r="EJ28" s="77"/>
    </row>
    <row r="29" spans="1:140" ht="27" customHeight="1" x14ac:dyDescent="0.2">
      <c r="A29" s="28"/>
      <c r="B29" s="155"/>
      <c r="C29" s="155"/>
      <c r="D29" s="155"/>
      <c r="E29" s="155"/>
      <c r="F29" s="155"/>
      <c r="G29" s="155"/>
      <c r="H29" s="155"/>
      <c r="I29" s="155"/>
      <c r="J29" s="155"/>
      <c r="K29" s="155"/>
      <c r="L29" s="155"/>
      <c r="M29" s="155"/>
      <c r="N29" s="155"/>
      <c r="O29" s="155"/>
      <c r="P29" s="28"/>
      <c r="Q29" s="155"/>
      <c r="R29" s="155"/>
      <c r="S29" s="155"/>
      <c r="T29" s="155"/>
      <c r="U29" s="155"/>
      <c r="V29" s="155"/>
      <c r="W29" s="155"/>
      <c r="X29" s="155"/>
      <c r="Y29" s="155"/>
      <c r="Z29" s="155"/>
      <c r="AA29" s="155"/>
      <c r="AB29" s="155"/>
      <c r="AC29" s="155"/>
      <c r="AD29" s="155"/>
      <c r="AE29" s="155"/>
      <c r="AF29" s="155"/>
      <c r="AG29" s="155"/>
      <c r="AH29" s="155"/>
      <c r="AI29" s="155"/>
      <c r="AJ29" s="155"/>
      <c r="AK29" s="155"/>
      <c r="AL29" s="155"/>
      <c r="AM29" s="155"/>
      <c r="AN29" s="155"/>
      <c r="AO29" s="155"/>
      <c r="AP29" s="155"/>
      <c r="AQ29" s="155"/>
      <c r="AR29" s="155"/>
      <c r="AS29" s="155"/>
      <c r="AT29" s="155"/>
      <c r="AU29" s="155"/>
      <c r="AV29" s="180"/>
      <c r="AW29" s="180"/>
      <c r="AX29" s="180"/>
      <c r="AY29" s="156"/>
      <c r="AZ29" s="156"/>
      <c r="BA29" s="156"/>
      <c r="BB29" s="156"/>
      <c r="BC29" s="156"/>
      <c r="BD29" s="156"/>
      <c r="BE29" s="156"/>
      <c r="BF29" s="156"/>
      <c r="BG29" s="156"/>
      <c r="BH29" s="156"/>
      <c r="BI29" s="77"/>
      <c r="BJ29" s="77"/>
      <c r="BK29" s="77"/>
      <c r="BL29" s="77"/>
      <c r="BM29" s="77"/>
      <c r="BN29" s="77"/>
      <c r="BO29" s="77"/>
      <c r="BP29" s="77"/>
      <c r="BQ29" s="77"/>
      <c r="BR29" s="77"/>
      <c r="BS29" s="77"/>
      <c r="BT29" s="77"/>
      <c r="BU29" s="77"/>
      <c r="BV29" s="77"/>
      <c r="BW29" s="77"/>
      <c r="BX29" s="77"/>
      <c r="BY29" s="77"/>
      <c r="BZ29" s="77"/>
      <c r="CA29" s="77"/>
      <c r="CB29" s="77"/>
      <c r="CC29" s="77"/>
      <c r="CD29" s="77"/>
      <c r="CE29" s="77"/>
      <c r="CF29" s="77"/>
      <c r="CG29" s="77"/>
      <c r="CH29" s="77"/>
      <c r="CI29" s="77"/>
      <c r="CJ29" s="77"/>
      <c r="CK29" s="77"/>
      <c r="CL29" s="77"/>
      <c r="CM29" s="77"/>
      <c r="CN29" s="77"/>
      <c r="CO29" s="77"/>
      <c r="CP29" s="77"/>
      <c r="CQ29" s="77"/>
      <c r="CR29" s="77"/>
      <c r="CS29" s="77"/>
      <c r="CT29" s="77"/>
      <c r="CU29" s="77"/>
      <c r="CV29" s="77"/>
      <c r="CW29" s="77"/>
      <c r="CX29" s="77"/>
      <c r="CY29" s="77"/>
      <c r="CZ29" s="77"/>
      <c r="DA29" s="77"/>
      <c r="DB29" s="77"/>
      <c r="DC29" s="77"/>
      <c r="DD29" s="77"/>
      <c r="DE29" s="77"/>
      <c r="DF29" s="77"/>
      <c r="DG29" s="77"/>
      <c r="DH29" s="77"/>
      <c r="DI29" s="77"/>
      <c r="DJ29" s="77"/>
      <c r="DK29" s="77"/>
      <c r="DL29" s="77"/>
      <c r="DM29" s="77"/>
      <c r="DN29" s="77"/>
      <c r="DO29" s="77"/>
      <c r="DP29" s="77"/>
      <c r="DQ29" s="77"/>
      <c r="DR29" s="77"/>
      <c r="DS29" s="77"/>
      <c r="DT29" s="77"/>
      <c r="DU29" s="77"/>
      <c r="DV29" s="77"/>
      <c r="DW29" s="77"/>
      <c r="DX29" s="77"/>
      <c r="DY29" s="77"/>
      <c r="DZ29" s="77"/>
      <c r="EA29" s="77"/>
      <c r="EB29" s="77"/>
      <c r="EC29" s="77"/>
      <c r="ED29" s="77"/>
      <c r="EE29" s="77"/>
      <c r="EF29" s="77"/>
      <c r="EG29" s="77"/>
      <c r="EH29" s="77"/>
      <c r="EI29" s="77"/>
      <c r="EJ29" s="77"/>
    </row>
    <row r="30" spans="1:140" ht="27" customHeight="1" x14ac:dyDescent="0.2">
      <c r="A30" s="28"/>
      <c r="B30" s="28"/>
      <c r="C30" s="21" t="s">
        <v>276</v>
      </c>
      <c r="D30" s="28"/>
      <c r="E30" s="155"/>
      <c r="F30" s="155"/>
      <c r="G30" s="155"/>
      <c r="H30" s="155"/>
      <c r="I30" s="155"/>
      <c r="J30" s="155"/>
      <c r="K30" s="155"/>
      <c r="L30" s="155"/>
      <c r="M30" s="155"/>
      <c r="N30" s="155"/>
      <c r="O30" s="155"/>
      <c r="P30" s="28"/>
      <c r="Q30" s="155"/>
      <c r="R30" s="155"/>
      <c r="S30" s="155"/>
      <c r="T30" s="155"/>
      <c r="U30" s="155"/>
      <c r="V30" s="155"/>
      <c r="W30" s="155"/>
      <c r="X30" s="155"/>
      <c r="Y30" s="155"/>
      <c r="Z30" s="155"/>
      <c r="AA30" s="155"/>
      <c r="AB30" s="155"/>
      <c r="AC30" s="155"/>
      <c r="AD30" s="155"/>
      <c r="AE30" s="155"/>
      <c r="AF30" s="155"/>
      <c r="AG30" s="155"/>
      <c r="AH30" s="155"/>
      <c r="AI30" s="155"/>
      <c r="AJ30" s="155"/>
      <c r="AK30" s="155"/>
      <c r="AL30" s="155"/>
      <c r="AM30" s="155"/>
      <c r="AN30" s="155"/>
      <c r="AO30" s="155"/>
      <c r="AP30" s="155"/>
      <c r="AQ30" s="155"/>
      <c r="AR30" s="155"/>
      <c r="AS30" s="155"/>
      <c r="AT30" s="155"/>
      <c r="AU30" s="155"/>
      <c r="AV30" s="180"/>
      <c r="AW30" s="180"/>
      <c r="AX30" s="180"/>
      <c r="AY30" s="156"/>
      <c r="AZ30" s="156"/>
      <c r="BA30" s="156"/>
      <c r="BB30" s="156"/>
      <c r="BC30" s="156"/>
      <c r="BD30" s="156"/>
      <c r="BE30" s="156"/>
      <c r="BF30" s="156"/>
      <c r="BG30" s="156"/>
      <c r="BH30" s="156"/>
      <c r="BI30" s="77"/>
      <c r="BJ30" s="77"/>
      <c r="BK30" s="77"/>
      <c r="BL30" s="77"/>
      <c r="BM30" s="77"/>
      <c r="BN30" s="77"/>
      <c r="BO30" s="77"/>
      <c r="BP30" s="77"/>
      <c r="BQ30" s="77"/>
      <c r="BR30" s="77"/>
      <c r="BS30" s="77"/>
      <c r="BT30" s="77"/>
      <c r="BU30" s="77"/>
      <c r="BV30" s="77"/>
      <c r="BW30" s="77"/>
      <c r="BX30" s="77"/>
      <c r="BY30" s="77"/>
      <c r="BZ30" s="77"/>
      <c r="CA30" s="77"/>
      <c r="CB30" s="77"/>
      <c r="CC30" s="77"/>
      <c r="CD30" s="77"/>
      <c r="CE30" s="77"/>
      <c r="CF30" s="77"/>
      <c r="CG30" s="77"/>
      <c r="CH30" s="77"/>
      <c r="CI30" s="77"/>
      <c r="CJ30" s="77"/>
      <c r="CK30" s="77"/>
      <c r="CL30" s="77"/>
      <c r="CM30" s="77"/>
      <c r="CN30" s="77"/>
      <c r="CO30" s="77"/>
      <c r="CP30" s="77"/>
      <c r="CQ30" s="77"/>
      <c r="CR30" s="77"/>
      <c r="CS30" s="77"/>
      <c r="CT30" s="77"/>
      <c r="CU30" s="77"/>
      <c r="CV30" s="77"/>
      <c r="CW30" s="77"/>
      <c r="CX30" s="77"/>
      <c r="CY30" s="77"/>
      <c r="CZ30" s="77"/>
      <c r="DA30" s="77"/>
      <c r="DB30" s="77"/>
      <c r="DC30" s="77"/>
      <c r="DD30" s="77"/>
      <c r="DE30" s="77"/>
      <c r="DF30" s="77"/>
      <c r="DG30" s="77"/>
      <c r="DH30" s="77"/>
      <c r="DI30" s="77"/>
      <c r="DJ30" s="77"/>
      <c r="DK30" s="77"/>
      <c r="DL30" s="77"/>
      <c r="DM30" s="77"/>
      <c r="DN30" s="77"/>
      <c r="DO30" s="77"/>
      <c r="DP30" s="77"/>
      <c r="DQ30" s="77"/>
      <c r="DR30" s="77"/>
      <c r="DS30" s="77"/>
      <c r="DT30" s="77"/>
      <c r="DU30" s="77"/>
      <c r="DV30" s="77"/>
      <c r="DW30" s="77"/>
      <c r="DX30" s="77"/>
      <c r="DY30" s="77"/>
      <c r="DZ30" s="77"/>
      <c r="EA30" s="77"/>
      <c r="EB30" s="77"/>
      <c r="EC30" s="77"/>
      <c r="ED30" s="77"/>
      <c r="EE30" s="77"/>
      <c r="EF30" s="77"/>
      <c r="EG30" s="77"/>
      <c r="EH30" s="77"/>
      <c r="EI30" s="77"/>
      <c r="EJ30" s="77"/>
    </row>
    <row r="31" spans="1:140" ht="27" customHeight="1" x14ac:dyDescent="0.2">
      <c r="A31" s="28"/>
      <c r="D31" s="118" t="s">
        <v>277</v>
      </c>
      <c r="E31" s="118" t="s">
        <v>278</v>
      </c>
      <c r="F31" s="155"/>
      <c r="G31" s="155"/>
      <c r="H31" s="155"/>
      <c r="I31" s="155"/>
      <c r="J31" s="155"/>
      <c r="K31" s="155"/>
      <c r="L31" s="155"/>
      <c r="M31" s="155"/>
      <c r="N31" s="155"/>
      <c r="O31" s="155"/>
      <c r="P31" s="28"/>
      <c r="Q31" s="155"/>
      <c r="R31" s="155"/>
      <c r="S31" s="155"/>
      <c r="T31" s="155"/>
      <c r="U31" s="155"/>
      <c r="V31" s="155"/>
      <c r="W31" s="155"/>
      <c r="X31" s="155"/>
      <c r="Y31" s="155"/>
      <c r="Z31" s="155"/>
      <c r="AA31" s="155"/>
      <c r="AB31" s="155"/>
      <c r="AC31" s="155"/>
      <c r="AD31" s="155"/>
      <c r="AE31" s="155"/>
      <c r="AF31" s="155"/>
      <c r="AG31" s="155"/>
      <c r="AH31" s="155"/>
      <c r="AI31" s="155"/>
      <c r="AJ31" s="155"/>
      <c r="AK31" s="155"/>
      <c r="AL31" s="155"/>
      <c r="AM31" s="155"/>
      <c r="AN31" s="155"/>
      <c r="AO31" s="155"/>
      <c r="AP31" s="155"/>
      <c r="AQ31" s="155"/>
      <c r="AR31" s="155"/>
      <c r="AS31" s="155"/>
      <c r="AT31" s="155"/>
      <c r="AU31" s="155"/>
      <c r="AV31" s="180"/>
      <c r="AW31" s="180"/>
      <c r="AX31" s="180"/>
      <c r="AY31" s="156"/>
      <c r="AZ31" s="156"/>
      <c r="BA31" s="156"/>
      <c r="BB31" s="156"/>
      <c r="BC31" s="156"/>
      <c r="BD31" s="156"/>
      <c r="BE31" s="156"/>
      <c r="BF31" s="156"/>
      <c r="BG31" s="156"/>
      <c r="BH31" s="156"/>
      <c r="BI31" s="77"/>
      <c r="BJ31" s="77"/>
      <c r="BK31" s="77"/>
      <c r="BL31" s="77"/>
      <c r="BM31" s="77"/>
      <c r="BN31" s="77"/>
      <c r="BO31" s="77"/>
      <c r="BP31" s="77"/>
      <c r="BQ31" s="77"/>
      <c r="BR31" s="77"/>
      <c r="BS31" s="77"/>
      <c r="BT31" s="77"/>
      <c r="BU31" s="77"/>
      <c r="BV31" s="77"/>
      <c r="BW31" s="77"/>
      <c r="BX31" s="77"/>
      <c r="BY31" s="77"/>
      <c r="BZ31" s="77"/>
      <c r="CA31" s="77"/>
      <c r="CB31" s="77"/>
      <c r="CC31" s="77"/>
      <c r="CD31" s="77"/>
      <c r="CE31" s="77"/>
      <c r="CF31" s="77"/>
      <c r="CG31" s="77"/>
      <c r="CH31" s="77"/>
      <c r="CI31" s="77"/>
      <c r="CJ31" s="77"/>
      <c r="CK31" s="77"/>
      <c r="CL31" s="77"/>
      <c r="CM31" s="77"/>
      <c r="CN31" s="77"/>
      <c r="CO31" s="77"/>
      <c r="CP31" s="77"/>
      <c r="CQ31" s="77"/>
      <c r="CR31" s="77"/>
      <c r="CS31" s="77"/>
      <c r="CT31" s="77"/>
      <c r="CU31" s="77"/>
      <c r="CV31" s="77"/>
      <c r="CW31" s="77"/>
      <c r="CX31" s="77"/>
      <c r="CY31" s="77"/>
      <c r="CZ31" s="77"/>
      <c r="DA31" s="77"/>
      <c r="DB31" s="77"/>
      <c r="DC31" s="77"/>
      <c r="DD31" s="77"/>
      <c r="DE31" s="77"/>
      <c r="DF31" s="77"/>
      <c r="DG31" s="77"/>
      <c r="DH31" s="77"/>
      <c r="DI31" s="77"/>
      <c r="DJ31" s="77"/>
      <c r="DK31" s="77"/>
      <c r="DL31" s="77"/>
      <c r="DM31" s="77"/>
      <c r="DN31" s="77"/>
      <c r="DO31" s="77"/>
      <c r="DP31" s="77"/>
      <c r="DQ31" s="77"/>
      <c r="DR31" s="77"/>
      <c r="DS31" s="77"/>
      <c r="DT31" s="77"/>
      <c r="DU31" s="77"/>
      <c r="DV31" s="77"/>
      <c r="DW31" s="77"/>
      <c r="DX31" s="77"/>
      <c r="DY31" s="77"/>
      <c r="DZ31" s="77"/>
      <c r="EA31" s="77"/>
      <c r="EB31" s="77"/>
      <c r="EC31" s="77"/>
      <c r="ED31" s="77"/>
      <c r="EE31" s="77"/>
      <c r="EF31" s="77"/>
      <c r="EG31" s="77"/>
      <c r="EH31" s="77"/>
      <c r="EI31" s="77"/>
      <c r="EJ31" s="77"/>
    </row>
    <row r="32" spans="1:140" ht="27" customHeight="1" x14ac:dyDescent="0.2">
      <c r="A32" s="28"/>
      <c r="B32" s="148">
        <v>9</v>
      </c>
      <c r="C32" s="32" t="s">
        <v>122</v>
      </c>
      <c r="D32" s="118">
        <v>600</v>
      </c>
      <c r="E32" s="118">
        <f>D32/200</f>
        <v>3</v>
      </c>
      <c r="F32" s="246" t="s">
        <v>322</v>
      </c>
      <c r="G32" s="155"/>
      <c r="H32" s="155"/>
      <c r="I32" s="155"/>
      <c r="J32" s="155"/>
      <c r="K32" s="155"/>
      <c r="L32" s="155"/>
      <c r="M32" s="155"/>
      <c r="N32" s="155"/>
      <c r="O32" s="155"/>
      <c r="P32" s="28"/>
      <c r="Q32" s="155"/>
      <c r="R32" s="155"/>
      <c r="S32" s="155"/>
      <c r="T32" s="155"/>
      <c r="U32" s="155"/>
      <c r="V32" s="155"/>
      <c r="W32" s="155"/>
      <c r="X32" s="155"/>
      <c r="Y32" s="155"/>
      <c r="Z32" s="155"/>
      <c r="AA32" s="155"/>
      <c r="AB32" s="155"/>
      <c r="AC32" s="155"/>
      <c r="AD32" s="155"/>
      <c r="AE32" s="155"/>
      <c r="AF32" s="155"/>
      <c r="AG32" s="155"/>
      <c r="AH32" s="155"/>
      <c r="AI32" s="155"/>
      <c r="AJ32" s="155"/>
      <c r="AK32" s="155"/>
      <c r="AL32" s="155"/>
      <c r="AM32" s="155"/>
      <c r="AN32" s="155"/>
      <c r="AO32" s="155"/>
      <c r="AP32" s="155"/>
      <c r="AQ32" s="155"/>
      <c r="AR32" s="155"/>
      <c r="AS32" s="155"/>
      <c r="AT32" s="155"/>
      <c r="AU32" s="155"/>
      <c r="AV32" s="180"/>
      <c r="AW32" s="180"/>
      <c r="AX32" s="180"/>
      <c r="AY32" s="156"/>
      <c r="AZ32" s="156"/>
      <c r="BA32" s="156"/>
      <c r="BB32" s="156"/>
      <c r="BC32" s="156"/>
      <c r="BD32" s="156"/>
      <c r="BE32" s="156"/>
      <c r="BF32" s="156"/>
      <c r="BG32" s="156"/>
      <c r="BH32" s="156"/>
      <c r="BI32" s="77"/>
      <c r="BJ32" s="77"/>
      <c r="BK32" s="77"/>
      <c r="BL32" s="77"/>
      <c r="BM32" s="77"/>
      <c r="BN32" s="77"/>
      <c r="BO32" s="77"/>
      <c r="BP32" s="77"/>
      <c r="BQ32" s="77"/>
      <c r="BR32" s="77"/>
      <c r="BS32" s="77"/>
      <c r="BT32" s="77"/>
      <c r="BU32" s="77"/>
      <c r="BV32" s="77"/>
      <c r="BW32" s="77"/>
      <c r="BX32" s="77"/>
      <c r="BY32" s="77"/>
      <c r="BZ32" s="77"/>
      <c r="CA32" s="77"/>
      <c r="CB32" s="77"/>
      <c r="CC32" s="77"/>
      <c r="CD32" s="77"/>
      <c r="CE32" s="77"/>
      <c r="CF32" s="77"/>
      <c r="CG32" s="77"/>
      <c r="CH32" s="77"/>
      <c r="CI32" s="77"/>
      <c r="CJ32" s="77"/>
      <c r="CK32" s="77"/>
      <c r="CL32" s="77"/>
      <c r="CM32" s="77"/>
      <c r="CN32" s="77"/>
      <c r="CO32" s="77"/>
      <c r="CP32" s="77"/>
      <c r="CQ32" s="77"/>
      <c r="CR32" s="77"/>
      <c r="CS32" s="77"/>
      <c r="CT32" s="77"/>
      <c r="CU32" s="77"/>
      <c r="CV32" s="77"/>
      <c r="CW32" s="77"/>
      <c r="CX32" s="77"/>
      <c r="CY32" s="77"/>
      <c r="CZ32" s="77"/>
      <c r="DA32" s="77"/>
      <c r="DB32" s="77"/>
      <c r="DC32" s="77"/>
      <c r="DD32" s="77"/>
      <c r="DE32" s="77"/>
      <c r="DF32" s="77"/>
      <c r="DG32" s="77"/>
      <c r="DH32" s="77"/>
      <c r="DI32" s="77"/>
      <c r="DJ32" s="77"/>
      <c r="DK32" s="77"/>
      <c r="DL32" s="77"/>
      <c r="DM32" s="77"/>
      <c r="DN32" s="77"/>
      <c r="DO32" s="77"/>
      <c r="DP32" s="77"/>
      <c r="DQ32" s="77"/>
      <c r="DR32" s="77"/>
      <c r="DS32" s="77"/>
      <c r="DT32" s="77"/>
      <c r="DU32" s="77"/>
      <c r="DV32" s="77"/>
      <c r="DW32" s="77"/>
      <c r="DX32" s="77"/>
      <c r="DY32" s="77"/>
      <c r="DZ32" s="77"/>
      <c r="EA32" s="77"/>
      <c r="EB32" s="77"/>
      <c r="EC32" s="77"/>
      <c r="ED32" s="77"/>
      <c r="EE32" s="77"/>
      <c r="EF32" s="77"/>
      <c r="EG32" s="77"/>
      <c r="EH32" s="77"/>
      <c r="EI32" s="77"/>
      <c r="EJ32" s="77"/>
    </row>
    <row r="33" spans="1:140" ht="27" customHeight="1" x14ac:dyDescent="0.2">
      <c r="A33" s="28"/>
      <c r="B33" s="148">
        <v>10</v>
      </c>
      <c r="C33" s="32" t="s">
        <v>121</v>
      </c>
      <c r="D33" s="118">
        <v>800</v>
      </c>
      <c r="E33" s="118">
        <f>D33/200</f>
        <v>4</v>
      </c>
      <c r="F33" s="246" t="s">
        <v>322</v>
      </c>
      <c r="G33" s="155"/>
      <c r="H33" s="155"/>
      <c r="I33" s="155"/>
      <c r="J33" s="155"/>
      <c r="K33" s="155"/>
      <c r="L33" s="155"/>
      <c r="M33" s="155"/>
      <c r="N33" s="155"/>
      <c r="O33" s="155"/>
      <c r="P33" s="28"/>
      <c r="Q33" s="155"/>
      <c r="R33" s="155"/>
      <c r="S33" s="155"/>
      <c r="T33" s="155"/>
      <c r="U33" s="155"/>
      <c r="V33" s="155"/>
      <c r="W33" s="155"/>
      <c r="X33" s="155"/>
      <c r="Y33" s="155"/>
      <c r="Z33" s="155"/>
      <c r="AA33" s="155"/>
      <c r="AB33" s="155"/>
      <c r="AC33" s="155"/>
      <c r="AD33" s="155"/>
      <c r="AE33" s="155"/>
      <c r="AF33" s="155"/>
      <c r="AG33" s="155"/>
      <c r="AH33" s="155"/>
      <c r="AI33" s="155"/>
      <c r="AJ33" s="155"/>
      <c r="AK33" s="155"/>
      <c r="AL33" s="155"/>
      <c r="AM33" s="155"/>
      <c r="AN33" s="155"/>
      <c r="AO33" s="155"/>
      <c r="AP33" s="155"/>
      <c r="AQ33" s="155"/>
      <c r="AR33" s="155"/>
      <c r="AS33" s="155"/>
      <c r="AT33" s="155"/>
      <c r="AU33" s="155"/>
      <c r="AV33" s="181"/>
      <c r="AW33" s="181"/>
      <c r="AX33" s="181"/>
      <c r="AY33" s="156"/>
      <c r="AZ33" s="156"/>
      <c r="BA33" s="156"/>
      <c r="BB33" s="156"/>
      <c r="BC33" s="155"/>
      <c r="BD33" s="155"/>
      <c r="BE33" s="155"/>
      <c r="BF33" s="156"/>
      <c r="BG33" s="156"/>
      <c r="BH33" s="156"/>
      <c r="BI33" s="77"/>
      <c r="BJ33" s="77"/>
      <c r="BK33" s="77"/>
      <c r="BL33" s="77"/>
      <c r="BM33" s="77"/>
      <c r="BN33" s="77"/>
      <c r="BO33" s="77"/>
      <c r="BP33" s="77"/>
      <c r="BQ33" s="77"/>
      <c r="BR33" s="77"/>
      <c r="BS33" s="77"/>
      <c r="BT33" s="77"/>
      <c r="BU33" s="77"/>
      <c r="BV33" s="77"/>
      <c r="BW33" s="77"/>
      <c r="BX33" s="77"/>
      <c r="BY33" s="77"/>
      <c r="BZ33" s="77"/>
      <c r="CA33" s="77"/>
      <c r="CB33" s="77"/>
      <c r="CC33" s="77"/>
      <c r="CD33" s="77"/>
      <c r="CE33" s="77"/>
      <c r="CF33" s="77"/>
      <c r="CG33" s="77"/>
      <c r="CH33" s="77"/>
      <c r="CI33" s="77"/>
      <c r="CJ33" s="77"/>
      <c r="CK33" s="77"/>
      <c r="CL33" s="77"/>
      <c r="CM33" s="77"/>
      <c r="CN33" s="77"/>
      <c r="CO33" s="77"/>
      <c r="CP33" s="77"/>
      <c r="CQ33" s="77"/>
      <c r="CR33" s="77"/>
      <c r="CS33" s="77"/>
      <c r="CT33" s="77"/>
      <c r="CU33" s="77"/>
      <c r="CV33" s="77"/>
      <c r="CW33" s="77"/>
      <c r="CX33" s="77"/>
      <c r="CY33" s="77"/>
      <c r="CZ33" s="77"/>
      <c r="DA33" s="77"/>
      <c r="DB33" s="77"/>
      <c r="DC33" s="77"/>
      <c r="DD33" s="77"/>
      <c r="DE33" s="77"/>
      <c r="DF33" s="77"/>
      <c r="DG33" s="77"/>
      <c r="DH33" s="77"/>
      <c r="DI33" s="77"/>
      <c r="DJ33" s="77"/>
      <c r="DK33" s="77"/>
      <c r="DL33" s="77"/>
      <c r="DM33" s="77"/>
      <c r="DN33" s="77"/>
      <c r="DO33" s="77"/>
      <c r="DP33" s="77"/>
      <c r="DQ33" s="77"/>
      <c r="DR33" s="77"/>
      <c r="DS33" s="77"/>
      <c r="DT33" s="77"/>
      <c r="DU33" s="77"/>
      <c r="DV33" s="77"/>
      <c r="DW33" s="77"/>
      <c r="DX33" s="77"/>
      <c r="DY33" s="77"/>
      <c r="DZ33" s="77"/>
      <c r="EA33" s="77"/>
      <c r="EB33" s="77"/>
      <c r="EC33" s="77"/>
      <c r="ED33" s="77"/>
      <c r="EE33" s="77"/>
      <c r="EF33" s="77"/>
      <c r="EG33" s="77"/>
      <c r="EH33" s="77"/>
      <c r="EI33" s="77"/>
      <c r="EJ33" s="77"/>
    </row>
    <row r="34" spans="1:140" ht="27" customHeight="1" x14ac:dyDescent="0.2">
      <c r="A34" s="28"/>
      <c r="B34" s="155"/>
      <c r="C34" s="155"/>
      <c r="D34" s="155"/>
      <c r="E34" s="155"/>
      <c r="F34" s="155"/>
      <c r="G34" s="155"/>
      <c r="H34" s="155"/>
      <c r="I34" s="155"/>
      <c r="J34" s="155"/>
      <c r="K34" s="155"/>
      <c r="L34" s="155"/>
      <c r="M34" s="155"/>
      <c r="N34" s="155"/>
      <c r="O34" s="155"/>
      <c r="P34" s="28"/>
      <c r="Q34" s="155"/>
      <c r="R34" s="155"/>
      <c r="S34" s="155"/>
      <c r="T34" s="155"/>
      <c r="U34" s="155"/>
      <c r="V34" s="155"/>
      <c r="W34" s="155"/>
      <c r="X34" s="155"/>
      <c r="Y34" s="155"/>
      <c r="Z34" s="155"/>
      <c r="AA34" s="155"/>
      <c r="AB34" s="155"/>
      <c r="AC34" s="155"/>
      <c r="AD34" s="155"/>
      <c r="AE34" s="155"/>
      <c r="AF34" s="155"/>
      <c r="AG34" s="155"/>
      <c r="AH34" s="155"/>
      <c r="AI34" s="155"/>
      <c r="AJ34" s="155"/>
      <c r="AK34" s="155"/>
      <c r="AL34" s="155"/>
      <c r="AM34" s="155"/>
      <c r="AN34" s="155"/>
      <c r="AO34" s="155"/>
      <c r="AP34" s="155"/>
      <c r="AQ34" s="155"/>
      <c r="AR34" s="155"/>
      <c r="AS34" s="155"/>
      <c r="AT34" s="155"/>
      <c r="AU34" s="155"/>
      <c r="AV34" s="28"/>
      <c r="AW34" s="156"/>
      <c r="AX34" s="156"/>
      <c r="AY34" s="156"/>
      <c r="AZ34" s="156"/>
      <c r="BA34" s="156"/>
      <c r="BB34" s="156"/>
      <c r="BC34" s="155"/>
      <c r="BD34" s="155"/>
      <c r="BE34" s="155"/>
      <c r="BF34" s="156"/>
      <c r="BG34" s="156"/>
      <c r="BH34" s="156"/>
      <c r="BI34" s="77"/>
      <c r="BJ34" s="77"/>
      <c r="BK34" s="77"/>
      <c r="BL34" s="77"/>
      <c r="BM34" s="77"/>
      <c r="BN34" s="77"/>
      <c r="BO34" s="77"/>
      <c r="BP34" s="77"/>
      <c r="BQ34" s="77"/>
      <c r="BR34" s="77"/>
      <c r="BS34" s="77"/>
      <c r="BT34" s="77"/>
      <c r="BU34" s="77"/>
      <c r="BV34" s="77"/>
      <c r="BW34" s="77"/>
      <c r="BX34" s="77"/>
      <c r="BY34" s="77"/>
      <c r="BZ34" s="77"/>
      <c r="CA34" s="77"/>
      <c r="CB34" s="77"/>
      <c r="CC34" s="77"/>
      <c r="CD34" s="77"/>
      <c r="CE34" s="77"/>
      <c r="CF34" s="77"/>
      <c r="CG34" s="77"/>
      <c r="CH34" s="77"/>
      <c r="CI34" s="77"/>
      <c r="CJ34" s="77"/>
      <c r="CK34" s="77"/>
      <c r="CL34" s="77"/>
      <c r="CM34" s="77"/>
      <c r="CN34" s="77"/>
      <c r="CO34" s="77"/>
      <c r="CP34" s="77"/>
      <c r="CQ34" s="77"/>
      <c r="CR34" s="77"/>
      <c r="CS34" s="77"/>
      <c r="CT34" s="77"/>
      <c r="CU34" s="77"/>
      <c r="CV34" s="77"/>
      <c r="CW34" s="77"/>
      <c r="CX34" s="77"/>
      <c r="CY34" s="77"/>
      <c r="CZ34" s="77"/>
      <c r="DA34" s="77"/>
      <c r="DB34" s="77"/>
      <c r="DC34" s="77"/>
      <c r="DD34" s="77"/>
      <c r="DE34" s="77"/>
      <c r="DF34" s="77"/>
      <c r="DG34" s="77"/>
      <c r="DH34" s="77"/>
      <c r="DI34" s="77"/>
      <c r="DJ34" s="77"/>
      <c r="DK34" s="77"/>
      <c r="DL34" s="77"/>
      <c r="DM34" s="77"/>
      <c r="DN34" s="77"/>
      <c r="DO34" s="77"/>
      <c r="DP34" s="77"/>
      <c r="DQ34" s="77"/>
      <c r="DR34" s="77"/>
      <c r="DS34" s="77"/>
      <c r="DT34" s="77"/>
      <c r="DU34" s="77"/>
      <c r="DV34" s="77"/>
      <c r="DW34" s="77"/>
      <c r="DX34" s="77"/>
      <c r="DY34" s="77"/>
      <c r="DZ34" s="77"/>
      <c r="EA34" s="77"/>
      <c r="EB34" s="77"/>
      <c r="EC34" s="77"/>
      <c r="ED34" s="77"/>
      <c r="EE34" s="77"/>
      <c r="EF34" s="77"/>
      <c r="EG34" s="77"/>
      <c r="EH34" s="77"/>
      <c r="EI34" s="77"/>
      <c r="EJ34" s="77"/>
    </row>
    <row r="35" spans="1:140" ht="27" customHeight="1" x14ac:dyDescent="0.2">
      <c r="A35" s="28"/>
      <c r="C35" s="78" t="s">
        <v>347</v>
      </c>
      <c r="E35" s="28" t="s">
        <v>349</v>
      </c>
      <c r="F35" s="155"/>
      <c r="G35" s="155"/>
      <c r="H35" s="155"/>
      <c r="I35" s="155"/>
      <c r="J35" s="155"/>
      <c r="K35" s="155"/>
      <c r="L35" s="155"/>
      <c r="M35" s="155"/>
      <c r="N35" s="155"/>
      <c r="O35" s="155"/>
      <c r="P35" s="28"/>
      <c r="Q35" s="155"/>
      <c r="R35" s="155"/>
      <c r="S35" s="155"/>
      <c r="T35" s="155"/>
      <c r="U35" s="155"/>
      <c r="V35" s="155"/>
      <c r="W35" s="155"/>
      <c r="X35" s="155"/>
      <c r="Y35" s="155"/>
      <c r="Z35" s="155"/>
      <c r="AA35" s="155"/>
      <c r="AB35" s="155"/>
      <c r="AC35" s="155"/>
      <c r="AD35" s="155"/>
      <c r="AE35" s="155"/>
      <c r="AF35" s="155"/>
      <c r="AG35" s="155"/>
      <c r="AH35" s="155"/>
      <c r="AI35" s="155"/>
      <c r="AJ35" s="155"/>
      <c r="AK35" s="155"/>
      <c r="AL35" s="155"/>
      <c r="AM35" s="155"/>
      <c r="AN35" s="155"/>
      <c r="AO35" s="155"/>
      <c r="AP35" s="155"/>
      <c r="AQ35" s="155"/>
      <c r="AR35" s="155"/>
      <c r="AS35" s="155"/>
      <c r="AT35" s="155"/>
      <c r="AU35" s="155"/>
      <c r="AV35" s="28"/>
      <c r="AW35" s="155"/>
      <c r="AX35" s="155"/>
      <c r="AY35" s="156"/>
      <c r="AZ35" s="156"/>
      <c r="BA35" s="155"/>
      <c r="BB35" s="155"/>
      <c r="BC35" s="155"/>
      <c r="BD35" s="155"/>
      <c r="BE35" s="155"/>
      <c r="BF35" s="156"/>
      <c r="BG35" s="156"/>
      <c r="BH35" s="156"/>
      <c r="BI35" s="77"/>
      <c r="BJ35" s="77"/>
      <c r="BK35" s="77"/>
      <c r="BL35" s="77"/>
      <c r="BM35" s="77"/>
      <c r="BN35" s="77"/>
      <c r="BO35" s="77"/>
      <c r="BP35" s="77"/>
      <c r="BQ35" s="77"/>
      <c r="BR35" s="77"/>
      <c r="BS35" s="77"/>
      <c r="BT35" s="77"/>
      <c r="BU35" s="77"/>
      <c r="BV35" s="77"/>
      <c r="BW35" s="77"/>
      <c r="BX35" s="77"/>
      <c r="BY35" s="77"/>
      <c r="BZ35" s="77"/>
      <c r="CA35" s="77"/>
      <c r="CB35" s="77"/>
      <c r="CC35" s="77"/>
      <c r="CD35" s="77"/>
      <c r="CE35" s="77"/>
      <c r="CF35" s="77"/>
      <c r="CG35" s="77"/>
      <c r="CH35" s="77"/>
      <c r="CI35" s="77"/>
      <c r="CJ35" s="77"/>
      <c r="CK35" s="77"/>
      <c r="CL35" s="77"/>
      <c r="CM35" s="77"/>
      <c r="CN35" s="77"/>
      <c r="CO35" s="77"/>
      <c r="CP35" s="77"/>
      <c r="CQ35" s="77"/>
      <c r="CR35" s="77"/>
      <c r="CS35" s="77"/>
      <c r="CT35" s="77"/>
      <c r="CU35" s="77"/>
      <c r="CV35" s="77"/>
      <c r="CW35" s="77"/>
      <c r="CX35" s="77"/>
      <c r="CY35" s="77"/>
      <c r="CZ35" s="77"/>
      <c r="DA35" s="77"/>
      <c r="DB35" s="77"/>
      <c r="DC35" s="77"/>
      <c r="DD35" s="77"/>
      <c r="DE35" s="77"/>
      <c r="DF35" s="77"/>
      <c r="DG35" s="77"/>
      <c r="DH35" s="77"/>
      <c r="DI35" s="77"/>
      <c r="DJ35" s="77"/>
      <c r="DK35" s="77"/>
      <c r="DL35" s="77"/>
      <c r="DM35" s="77"/>
      <c r="DN35" s="77"/>
      <c r="DO35" s="77"/>
      <c r="DP35" s="77"/>
      <c r="DQ35" s="77"/>
      <c r="DR35" s="77"/>
      <c r="DS35" s="77"/>
      <c r="DT35" s="77"/>
      <c r="DU35" s="77"/>
      <c r="DV35" s="77"/>
      <c r="DW35" s="77"/>
      <c r="DX35" s="77"/>
      <c r="DY35" s="77"/>
      <c r="DZ35" s="77"/>
      <c r="EA35" s="77"/>
      <c r="EB35" s="77"/>
      <c r="EC35" s="77"/>
      <c r="ED35" s="77"/>
      <c r="EE35" s="77"/>
      <c r="EF35" s="77"/>
      <c r="EG35" s="77"/>
      <c r="EH35" s="77"/>
      <c r="EI35" s="77"/>
      <c r="EJ35" s="77"/>
    </row>
    <row r="36" spans="1:140" ht="27" customHeight="1" x14ac:dyDescent="0.2">
      <c r="A36" s="28"/>
      <c r="C36" s="78"/>
      <c r="E36" s="155"/>
      <c r="F36" s="155"/>
      <c r="G36" s="155"/>
      <c r="H36" s="155"/>
      <c r="I36" s="155"/>
      <c r="J36" s="155"/>
      <c r="K36" s="155"/>
      <c r="L36" s="155"/>
      <c r="M36" s="155"/>
      <c r="N36" s="155"/>
      <c r="O36" s="155"/>
      <c r="P36" s="28"/>
      <c r="Q36" s="155"/>
      <c r="R36" s="155"/>
      <c r="S36" s="155"/>
      <c r="T36" s="155"/>
      <c r="U36" s="155"/>
      <c r="V36" s="155"/>
      <c r="W36" s="155"/>
      <c r="X36" s="155"/>
      <c r="Y36" s="155"/>
      <c r="Z36" s="155"/>
      <c r="AA36" s="155"/>
      <c r="AB36" s="155"/>
      <c r="AC36" s="155"/>
      <c r="AD36" s="155"/>
      <c r="AE36" s="155"/>
      <c r="AF36" s="155"/>
      <c r="AG36" s="155"/>
      <c r="AH36" s="155"/>
      <c r="AI36" s="155"/>
      <c r="AJ36" s="155"/>
      <c r="AK36" s="155"/>
      <c r="AL36" s="155"/>
      <c r="AM36" s="155"/>
      <c r="AN36" s="155"/>
      <c r="AO36" s="155"/>
      <c r="AP36" s="155"/>
      <c r="AQ36" s="155"/>
      <c r="AR36" s="155"/>
      <c r="AS36" s="155"/>
      <c r="AT36" s="155"/>
      <c r="AU36" s="155"/>
      <c r="AV36" s="28"/>
      <c r="AW36" s="155"/>
      <c r="AX36" s="155"/>
      <c r="AY36" s="156"/>
      <c r="AZ36" s="156"/>
      <c r="BA36" s="155"/>
      <c r="BB36" s="155"/>
      <c r="BC36" s="155"/>
      <c r="BD36" s="155"/>
      <c r="BE36" s="155"/>
      <c r="BF36" s="156"/>
      <c r="BG36" s="156"/>
      <c r="BH36" s="156"/>
      <c r="BI36" s="77"/>
      <c r="BJ36" s="77"/>
      <c r="BK36" s="77"/>
      <c r="BL36" s="77"/>
      <c r="BM36" s="77"/>
      <c r="BN36" s="77"/>
      <c r="BO36" s="77"/>
      <c r="BP36" s="77"/>
      <c r="BQ36" s="77"/>
      <c r="BR36" s="77"/>
      <c r="BS36" s="77"/>
      <c r="BT36" s="77"/>
      <c r="BU36" s="77"/>
      <c r="BV36" s="77"/>
      <c r="BW36" s="77"/>
      <c r="BX36" s="77"/>
      <c r="BY36" s="77"/>
      <c r="BZ36" s="77"/>
      <c r="CA36" s="77"/>
      <c r="CB36" s="77"/>
      <c r="CC36" s="77"/>
      <c r="CD36" s="77"/>
      <c r="CE36" s="77"/>
      <c r="CF36" s="77"/>
      <c r="CG36" s="77"/>
      <c r="CH36" s="77"/>
      <c r="CI36" s="77"/>
      <c r="CJ36" s="77"/>
      <c r="CK36" s="77"/>
      <c r="CL36" s="77"/>
      <c r="CM36" s="77"/>
      <c r="CN36" s="77"/>
      <c r="CO36" s="77"/>
      <c r="CP36" s="77"/>
      <c r="CQ36" s="77"/>
      <c r="CR36" s="77"/>
      <c r="CS36" s="77"/>
      <c r="CT36" s="77"/>
      <c r="CU36" s="77"/>
      <c r="CV36" s="77"/>
      <c r="CW36" s="77"/>
      <c r="CX36" s="77"/>
      <c r="CY36" s="77"/>
      <c r="CZ36" s="77"/>
      <c r="DA36" s="77"/>
      <c r="DB36" s="77"/>
      <c r="DC36" s="77"/>
      <c r="DD36" s="77"/>
      <c r="DE36" s="77"/>
      <c r="DF36" s="77"/>
      <c r="DG36" s="77"/>
      <c r="DH36" s="77"/>
      <c r="DI36" s="77"/>
      <c r="DJ36" s="77"/>
      <c r="DK36" s="77"/>
      <c r="DL36" s="77"/>
      <c r="DM36" s="77"/>
      <c r="DN36" s="77"/>
      <c r="DO36" s="77"/>
      <c r="DP36" s="77"/>
      <c r="DQ36" s="77"/>
      <c r="DR36" s="77"/>
      <c r="DS36" s="77"/>
      <c r="DT36" s="77"/>
      <c r="DU36" s="77"/>
      <c r="DV36" s="77"/>
      <c r="DW36" s="77"/>
      <c r="DX36" s="77"/>
      <c r="DY36" s="77"/>
      <c r="DZ36" s="77"/>
      <c r="EA36" s="77"/>
      <c r="EB36" s="77"/>
      <c r="EC36" s="77"/>
      <c r="ED36" s="77"/>
      <c r="EE36" s="77"/>
      <c r="EF36" s="77"/>
      <c r="EG36" s="77"/>
      <c r="EH36" s="77"/>
      <c r="EI36" s="77"/>
      <c r="EJ36" s="77"/>
    </row>
    <row r="37" spans="1:140" ht="27" customHeight="1" x14ac:dyDescent="0.25">
      <c r="A37" s="28"/>
      <c r="B37" s="268"/>
      <c r="C37" s="269" t="s">
        <v>354</v>
      </c>
      <c r="D37" s="270">
        <f>0.017^0</f>
        <v>1</v>
      </c>
      <c r="E37" s="245" t="s">
        <v>355</v>
      </c>
      <c r="F37" s="155"/>
      <c r="G37" s="155"/>
      <c r="H37" s="155"/>
      <c r="I37" s="155"/>
      <c r="J37" s="155"/>
      <c r="K37" s="155"/>
      <c r="L37" s="155"/>
      <c r="M37" s="155"/>
      <c r="N37" s="155"/>
      <c r="O37" s="155"/>
      <c r="P37" s="28"/>
      <c r="Q37" s="155"/>
      <c r="R37" s="155"/>
      <c r="S37" s="155"/>
      <c r="T37" s="155"/>
      <c r="U37" s="155"/>
      <c r="V37" s="155"/>
      <c r="W37" s="155"/>
      <c r="X37" s="155"/>
      <c r="Y37" s="155"/>
      <c r="Z37" s="155"/>
      <c r="AA37" s="155"/>
      <c r="AB37" s="155"/>
      <c r="AC37" s="155"/>
      <c r="AD37" s="155"/>
      <c r="AE37" s="155"/>
      <c r="AF37" s="155"/>
      <c r="AG37" s="155"/>
      <c r="AH37" s="155"/>
      <c r="AI37" s="155"/>
      <c r="AJ37" s="155"/>
      <c r="AK37" s="155"/>
      <c r="AL37" s="155"/>
      <c r="AM37" s="155"/>
      <c r="AN37" s="155"/>
      <c r="AO37" s="155"/>
      <c r="AP37" s="155"/>
      <c r="AQ37" s="155"/>
      <c r="AR37" s="155"/>
      <c r="AS37" s="155"/>
      <c r="AT37" s="155"/>
      <c r="AU37" s="155"/>
      <c r="AV37" s="28"/>
      <c r="AW37" s="155"/>
      <c r="AX37" s="155"/>
      <c r="AY37" s="156"/>
      <c r="AZ37" s="156"/>
      <c r="BA37" s="155"/>
      <c r="BB37" s="155"/>
      <c r="BC37" s="155"/>
      <c r="BD37" s="155"/>
      <c r="BE37" s="155"/>
      <c r="BF37" s="156"/>
      <c r="BG37" s="156"/>
      <c r="BH37" s="156"/>
      <c r="BI37" s="77"/>
      <c r="BJ37" s="77"/>
      <c r="BK37" s="77"/>
      <c r="BL37" s="77"/>
      <c r="BM37" s="77"/>
      <c r="BN37" s="77"/>
      <c r="BO37" s="77"/>
      <c r="BP37" s="77"/>
      <c r="BQ37" s="77"/>
      <c r="BR37" s="77"/>
      <c r="BS37" s="77"/>
      <c r="BT37" s="77"/>
      <c r="BU37" s="77"/>
      <c r="BV37" s="77"/>
      <c r="BW37" s="77"/>
      <c r="BX37" s="77"/>
      <c r="BY37" s="77"/>
      <c r="BZ37" s="77"/>
      <c r="CA37" s="77"/>
      <c r="CB37" s="77"/>
      <c r="CC37" s="77"/>
      <c r="CD37" s="77"/>
      <c r="CE37" s="77"/>
      <c r="CF37" s="77"/>
      <c r="CG37" s="77"/>
      <c r="CH37" s="77"/>
      <c r="CI37" s="77"/>
      <c r="CJ37" s="77"/>
      <c r="CK37" s="77"/>
      <c r="CL37" s="77"/>
      <c r="CM37" s="77"/>
      <c r="CN37" s="77"/>
      <c r="CO37" s="77"/>
      <c r="CP37" s="77"/>
      <c r="CQ37" s="77"/>
      <c r="CR37" s="77"/>
      <c r="CS37" s="77"/>
      <c r="CT37" s="77"/>
      <c r="CU37" s="77"/>
      <c r="CV37" s="77"/>
      <c r="CW37" s="77"/>
      <c r="CX37" s="77"/>
      <c r="CY37" s="77"/>
      <c r="CZ37" s="77"/>
      <c r="DA37" s="77"/>
      <c r="DB37" s="77"/>
      <c r="DC37" s="77"/>
      <c r="DD37" s="77"/>
      <c r="DE37" s="77"/>
      <c r="DF37" s="77"/>
      <c r="DG37" s="77"/>
      <c r="DH37" s="77"/>
      <c r="DI37" s="77"/>
      <c r="DJ37" s="77"/>
      <c r="DK37" s="77"/>
      <c r="DL37" s="77"/>
      <c r="DM37" s="77"/>
      <c r="DN37" s="77"/>
      <c r="DO37" s="77"/>
      <c r="DP37" s="77"/>
      <c r="DQ37" s="77"/>
      <c r="DR37" s="77"/>
      <c r="DS37" s="77"/>
      <c r="DT37" s="77"/>
      <c r="DU37" s="77"/>
      <c r="DV37" s="77"/>
      <c r="DW37" s="77"/>
      <c r="DX37" s="77"/>
      <c r="DY37" s="77"/>
      <c r="DZ37" s="77"/>
      <c r="EA37" s="77"/>
      <c r="EB37" s="77"/>
      <c r="EC37" s="77"/>
      <c r="ED37" s="77"/>
      <c r="EE37" s="77"/>
      <c r="EF37" s="77"/>
      <c r="EG37" s="77"/>
      <c r="EH37" s="77"/>
      <c r="EI37" s="77"/>
      <c r="EJ37" s="77"/>
    </row>
    <row r="38" spans="1:140" ht="27" customHeight="1" x14ac:dyDescent="0.2">
      <c r="A38" s="155"/>
      <c r="B38" s="173">
        <v>11</v>
      </c>
      <c r="C38" s="213" t="s">
        <v>279</v>
      </c>
      <c r="D38" s="212">
        <f>D37*0.48</f>
        <v>0.48</v>
      </c>
      <c r="E38" s="246" t="s">
        <v>316</v>
      </c>
      <c r="F38" s="155"/>
      <c r="G38" s="155"/>
      <c r="H38" s="155"/>
      <c r="I38" s="155"/>
      <c r="J38" s="155"/>
      <c r="K38" s="155"/>
      <c r="L38" s="155"/>
      <c r="M38" s="155"/>
      <c r="N38" s="155"/>
      <c r="O38" s="155"/>
      <c r="P38" s="155"/>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155"/>
      <c r="AV38" s="28"/>
      <c r="AW38" s="155"/>
      <c r="AX38" s="155"/>
      <c r="AY38" s="156"/>
      <c r="AZ38" s="156"/>
      <c r="BA38" s="155"/>
      <c r="BB38" s="155"/>
      <c r="BC38" s="155"/>
      <c r="BD38" s="155"/>
      <c r="BE38" s="155"/>
      <c r="BF38" s="156"/>
      <c r="BG38" s="156"/>
      <c r="BH38" s="156"/>
      <c r="BI38" s="77"/>
      <c r="BJ38" s="77"/>
      <c r="BK38" s="77"/>
      <c r="BL38" s="77"/>
      <c r="BM38" s="77"/>
      <c r="BN38" s="77"/>
      <c r="BO38" s="77"/>
      <c r="BP38" s="77"/>
      <c r="BQ38" s="77"/>
      <c r="BR38" s="77"/>
      <c r="BS38" s="77"/>
      <c r="BT38" s="77"/>
      <c r="BU38" s="77"/>
      <c r="BV38" s="77"/>
      <c r="BW38" s="77"/>
      <c r="BX38" s="77"/>
      <c r="BY38" s="77"/>
      <c r="BZ38" s="77"/>
      <c r="CA38" s="77"/>
      <c r="CB38" s="77"/>
      <c r="CC38" s="77"/>
      <c r="CD38" s="77"/>
      <c r="CE38" s="77"/>
      <c r="CF38" s="77"/>
      <c r="CG38" s="77"/>
      <c r="CH38" s="77"/>
      <c r="CI38" s="77"/>
      <c r="CJ38" s="77"/>
      <c r="CK38" s="77"/>
      <c r="CL38" s="77"/>
      <c r="CM38" s="77"/>
      <c r="CN38" s="77"/>
      <c r="CO38" s="77"/>
      <c r="CP38" s="77"/>
      <c r="CQ38" s="77"/>
      <c r="CR38" s="77"/>
      <c r="CS38" s="77"/>
      <c r="CT38" s="77"/>
      <c r="CU38" s="77"/>
      <c r="CV38" s="77"/>
      <c r="CW38" s="77"/>
      <c r="CX38" s="77"/>
      <c r="CY38" s="77"/>
      <c r="CZ38" s="77"/>
      <c r="DA38" s="77"/>
      <c r="DB38" s="77"/>
      <c r="DC38" s="77"/>
      <c r="DD38" s="77"/>
      <c r="DE38" s="77"/>
      <c r="DF38" s="77"/>
      <c r="DG38" s="77"/>
      <c r="DH38" s="77"/>
      <c r="DI38" s="77"/>
      <c r="DJ38" s="77"/>
      <c r="DK38" s="77"/>
      <c r="DL38" s="77"/>
      <c r="DM38" s="77"/>
      <c r="DN38" s="77"/>
      <c r="DO38" s="77"/>
      <c r="DP38" s="77"/>
      <c r="DQ38" s="77"/>
      <c r="DR38" s="77"/>
      <c r="DS38" s="77"/>
      <c r="DT38" s="77"/>
      <c r="DU38" s="77"/>
      <c r="DV38" s="77"/>
      <c r="DW38" s="77"/>
      <c r="DX38" s="77"/>
      <c r="DY38" s="77"/>
      <c r="DZ38" s="77"/>
      <c r="EA38" s="77"/>
      <c r="EB38" s="77"/>
      <c r="EC38" s="77"/>
      <c r="ED38" s="77"/>
      <c r="EE38" s="77"/>
      <c r="EF38" s="77"/>
      <c r="EG38" s="77"/>
      <c r="EH38" s="77"/>
      <c r="EI38" s="77"/>
      <c r="EJ38" s="77"/>
    </row>
    <row r="39" spans="1:140" ht="27" customHeight="1" x14ac:dyDescent="0.2">
      <c r="A39" s="155"/>
      <c r="B39" s="173">
        <v>12</v>
      </c>
      <c r="C39" s="213" t="s">
        <v>280</v>
      </c>
      <c r="D39" s="212">
        <f>D37*0.15</f>
        <v>0.15</v>
      </c>
      <c r="E39" s="246" t="s">
        <v>316</v>
      </c>
      <c r="F39" s="155"/>
      <c r="G39" s="155"/>
      <c r="H39" s="155"/>
      <c r="I39" s="155"/>
      <c r="J39" s="155"/>
      <c r="K39" s="155"/>
      <c r="L39" s="155"/>
      <c r="M39" s="155"/>
      <c r="N39" s="155"/>
      <c r="O39" s="155"/>
      <c r="P39" s="155"/>
      <c r="Q39" s="155"/>
      <c r="R39" s="155"/>
      <c r="S39" s="155"/>
      <c r="T39" s="155"/>
      <c r="U39" s="155"/>
      <c r="V39" s="155"/>
      <c r="W39" s="155"/>
      <c r="X39" s="155"/>
      <c r="Y39" s="155"/>
      <c r="Z39" s="155"/>
      <c r="AA39" s="155"/>
      <c r="AB39" s="155"/>
      <c r="AC39" s="155"/>
      <c r="AD39" s="155"/>
      <c r="AE39" s="155"/>
      <c r="AF39" s="155"/>
      <c r="AG39" s="155"/>
      <c r="AH39" s="155"/>
      <c r="AI39" s="155"/>
      <c r="AJ39" s="155"/>
      <c r="AK39" s="155"/>
      <c r="AL39" s="155"/>
      <c r="AM39" s="155"/>
      <c r="AN39" s="155"/>
      <c r="AO39" s="155"/>
      <c r="AP39" s="155"/>
      <c r="AQ39" s="155"/>
      <c r="AR39" s="155"/>
      <c r="AS39" s="155"/>
      <c r="AT39" s="155"/>
      <c r="AU39" s="155"/>
      <c r="AV39" s="28"/>
      <c r="AW39" s="155"/>
      <c r="AX39" s="155"/>
      <c r="AY39" s="156"/>
      <c r="AZ39" s="156"/>
      <c r="BA39" s="155"/>
      <c r="BB39" s="155"/>
      <c r="BC39" s="155"/>
      <c r="BD39" s="155"/>
      <c r="BE39" s="155"/>
      <c r="BF39" s="156"/>
      <c r="BG39" s="156"/>
      <c r="BH39" s="156"/>
      <c r="BI39" s="77"/>
      <c r="BJ39" s="77"/>
      <c r="BK39" s="77"/>
      <c r="BL39" s="77"/>
      <c r="BM39" s="77"/>
      <c r="BN39" s="77"/>
      <c r="BO39" s="77"/>
      <c r="BP39" s="77"/>
      <c r="BQ39" s="77"/>
      <c r="BR39" s="77"/>
      <c r="BS39" s="77"/>
      <c r="BT39" s="77"/>
      <c r="BU39" s="77"/>
      <c r="BV39" s="77"/>
      <c r="BW39" s="77"/>
      <c r="BX39" s="77"/>
      <c r="BY39" s="77"/>
      <c r="BZ39" s="77"/>
      <c r="CA39" s="77"/>
      <c r="CB39" s="77"/>
      <c r="CC39" s="77"/>
      <c r="CD39" s="77"/>
      <c r="CE39" s="77"/>
      <c r="CF39" s="77"/>
      <c r="CG39" s="77"/>
      <c r="CH39" s="77"/>
      <c r="CI39" s="77"/>
      <c r="CJ39" s="77"/>
      <c r="CK39" s="77"/>
      <c r="CL39" s="77"/>
      <c r="CM39" s="77"/>
      <c r="CN39" s="77"/>
      <c r="CO39" s="77"/>
      <c r="CP39" s="77"/>
      <c r="CQ39" s="77"/>
      <c r="CR39" s="77"/>
      <c r="CS39" s="77"/>
      <c r="CT39" s="77"/>
      <c r="CU39" s="77"/>
      <c r="CV39" s="77"/>
      <c r="CW39" s="77"/>
      <c r="CX39" s="77"/>
      <c r="CY39" s="77"/>
      <c r="CZ39" s="77"/>
      <c r="DA39" s="77"/>
      <c r="DB39" s="77"/>
      <c r="DC39" s="77"/>
      <c r="DD39" s="77"/>
      <c r="DE39" s="77"/>
      <c r="DF39" s="77"/>
      <c r="DG39" s="77"/>
      <c r="DH39" s="77"/>
      <c r="DI39" s="77"/>
      <c r="DJ39" s="77"/>
      <c r="DK39" s="77"/>
      <c r="DL39" s="77"/>
      <c r="DM39" s="77"/>
      <c r="DN39" s="77"/>
      <c r="DO39" s="77"/>
      <c r="DP39" s="77"/>
      <c r="DQ39" s="77"/>
      <c r="DR39" s="77"/>
      <c r="DS39" s="77"/>
      <c r="DT39" s="77"/>
      <c r="DU39" s="77"/>
      <c r="DV39" s="77"/>
      <c r="DW39" s="77"/>
      <c r="DX39" s="77"/>
      <c r="DY39" s="77"/>
      <c r="DZ39" s="77"/>
      <c r="EA39" s="77"/>
      <c r="EB39" s="77"/>
      <c r="EC39" s="77"/>
      <c r="ED39" s="77"/>
      <c r="EE39" s="77"/>
      <c r="EF39" s="77"/>
      <c r="EG39" s="77"/>
      <c r="EH39" s="77"/>
      <c r="EI39" s="77"/>
      <c r="EJ39" s="77"/>
    </row>
    <row r="40" spans="1:140" ht="31.9" customHeight="1" x14ac:dyDescent="0.2">
      <c r="A40" s="155"/>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5"/>
      <c r="AD40" s="155"/>
      <c r="AE40" s="155"/>
      <c r="AF40" s="155"/>
      <c r="AG40" s="155"/>
      <c r="AH40" s="155"/>
      <c r="AI40" s="155"/>
      <c r="AJ40" s="155"/>
      <c r="AK40" s="155"/>
      <c r="AL40" s="155"/>
      <c r="AM40" s="155"/>
      <c r="AN40" s="155"/>
      <c r="AO40" s="155"/>
      <c r="AP40" s="155"/>
      <c r="AQ40" s="155"/>
      <c r="AR40" s="155"/>
      <c r="AS40" s="155"/>
      <c r="AT40" s="155"/>
      <c r="AU40" s="155"/>
      <c r="AV40" s="28"/>
      <c r="AW40" s="155"/>
      <c r="AX40" s="155"/>
      <c r="AY40" s="156"/>
      <c r="AZ40" s="156"/>
      <c r="BA40" s="155"/>
      <c r="BB40" s="155"/>
      <c r="BC40" s="155"/>
      <c r="BD40" s="155"/>
      <c r="BE40" s="155"/>
      <c r="BF40" s="156"/>
      <c r="BG40" s="156"/>
      <c r="BH40" s="156"/>
      <c r="BI40" s="77"/>
      <c r="BJ40" s="77"/>
      <c r="BK40" s="77"/>
      <c r="BL40" s="77"/>
      <c r="BM40" s="77"/>
      <c r="BN40" s="77"/>
      <c r="BO40" s="77"/>
      <c r="BP40" s="77"/>
      <c r="BQ40" s="77"/>
      <c r="BR40" s="77"/>
      <c r="BS40" s="77"/>
      <c r="BT40" s="77"/>
      <c r="BU40" s="77"/>
      <c r="BV40" s="77"/>
      <c r="BW40" s="77"/>
      <c r="BX40" s="77"/>
      <c r="BY40" s="77"/>
      <c r="BZ40" s="77"/>
      <c r="CA40" s="77"/>
      <c r="CB40" s="77"/>
      <c r="CC40" s="77"/>
      <c r="CD40" s="77"/>
      <c r="CE40" s="77"/>
      <c r="CF40" s="77"/>
      <c r="CG40" s="77"/>
      <c r="CH40" s="77"/>
      <c r="CI40" s="77"/>
      <c r="CJ40" s="77"/>
      <c r="CK40" s="77"/>
      <c r="CL40" s="77"/>
      <c r="CM40" s="77"/>
      <c r="CN40" s="77"/>
      <c r="CO40" s="77"/>
      <c r="CP40" s="77"/>
      <c r="CQ40" s="77"/>
      <c r="CR40" s="77"/>
      <c r="CS40" s="77"/>
      <c r="CT40" s="77"/>
      <c r="CU40" s="77"/>
      <c r="CV40" s="77"/>
      <c r="CW40" s="77"/>
      <c r="CX40" s="77"/>
      <c r="CY40" s="77"/>
      <c r="CZ40" s="77"/>
      <c r="DA40" s="77"/>
      <c r="DB40" s="77"/>
      <c r="DC40" s="77"/>
      <c r="DD40" s="77"/>
      <c r="DE40" s="77"/>
      <c r="DF40" s="77"/>
      <c r="DG40" s="77"/>
      <c r="DH40" s="77"/>
      <c r="DI40" s="77"/>
      <c r="DJ40" s="77"/>
      <c r="DK40" s="77"/>
      <c r="DL40" s="77"/>
      <c r="DM40" s="77"/>
      <c r="DN40" s="77"/>
      <c r="DO40" s="77"/>
      <c r="DP40" s="77"/>
      <c r="DQ40" s="77"/>
      <c r="DR40" s="77"/>
      <c r="DS40" s="77"/>
      <c r="DT40" s="77"/>
      <c r="DU40" s="77"/>
      <c r="DV40" s="77"/>
      <c r="DW40" s="77"/>
      <c r="DX40" s="77"/>
      <c r="DY40" s="77"/>
      <c r="DZ40" s="77"/>
      <c r="EA40" s="77"/>
      <c r="EB40" s="77"/>
      <c r="EC40" s="77"/>
      <c r="ED40" s="77"/>
      <c r="EE40" s="77"/>
      <c r="EF40" s="77"/>
      <c r="EG40" s="77"/>
      <c r="EH40" s="77"/>
      <c r="EI40" s="77"/>
      <c r="EJ40" s="77"/>
    </row>
    <row r="41" spans="1:140" ht="31.9" customHeight="1" x14ac:dyDescent="0.2">
      <c r="A41" s="155"/>
      <c r="C41" s="78" t="s">
        <v>77</v>
      </c>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5"/>
      <c r="AD41" s="155"/>
      <c r="AE41" s="155"/>
      <c r="AF41" s="155"/>
      <c r="AG41" s="155"/>
      <c r="AH41" s="155"/>
      <c r="AI41" s="155"/>
      <c r="AJ41" s="155"/>
      <c r="AK41" s="155"/>
      <c r="AL41" s="155"/>
      <c r="AM41" s="155"/>
      <c r="AN41" s="155"/>
      <c r="AO41" s="155"/>
      <c r="AP41" s="155"/>
      <c r="AQ41" s="155"/>
      <c r="AR41" s="155"/>
      <c r="AS41" s="155"/>
      <c r="AT41" s="155"/>
      <c r="AZ41" s="156"/>
      <c r="BA41" s="155"/>
      <c r="BB41" s="155"/>
      <c r="BC41" s="155"/>
      <c r="BD41" s="155"/>
      <c r="BE41" s="155"/>
      <c r="BF41" s="156"/>
      <c r="BG41" s="156"/>
      <c r="BH41" s="156"/>
      <c r="BI41" s="77"/>
      <c r="BJ41" s="77"/>
      <c r="BK41" s="77"/>
      <c r="BL41" s="77"/>
      <c r="BM41" s="77"/>
      <c r="BN41" s="77"/>
      <c r="BO41" s="77"/>
      <c r="BP41" s="77"/>
      <c r="BQ41" s="77"/>
      <c r="BR41" s="77"/>
      <c r="BS41" s="77"/>
      <c r="BT41" s="77"/>
      <c r="BU41" s="77"/>
      <c r="BV41" s="77"/>
      <c r="BW41" s="77"/>
      <c r="BX41" s="77"/>
      <c r="BY41" s="77"/>
      <c r="BZ41" s="77"/>
      <c r="CA41" s="77"/>
      <c r="CB41" s="77"/>
      <c r="CC41" s="77"/>
      <c r="CD41" s="77"/>
      <c r="CE41" s="77"/>
      <c r="CF41" s="77"/>
      <c r="CG41" s="77"/>
      <c r="CH41" s="77"/>
      <c r="CI41" s="77"/>
      <c r="CJ41" s="77"/>
      <c r="CK41" s="77"/>
      <c r="CL41" s="77"/>
      <c r="CM41" s="77"/>
      <c r="CN41" s="77"/>
      <c r="CO41" s="77"/>
      <c r="CP41" s="77"/>
      <c r="CQ41" s="77"/>
      <c r="CR41" s="77"/>
      <c r="CS41" s="77"/>
      <c r="CT41" s="77"/>
      <c r="CU41" s="77"/>
      <c r="CV41" s="77"/>
      <c r="CW41" s="77"/>
      <c r="CX41" s="77"/>
      <c r="CY41" s="77"/>
      <c r="CZ41" s="77"/>
      <c r="DA41" s="77"/>
      <c r="DB41" s="77"/>
      <c r="DC41" s="77"/>
      <c r="DD41" s="77"/>
      <c r="DE41" s="77"/>
      <c r="DF41" s="77"/>
      <c r="DG41" s="77"/>
      <c r="DH41" s="77"/>
      <c r="DI41" s="77"/>
      <c r="DJ41" s="77"/>
      <c r="DK41" s="77"/>
      <c r="DL41" s="77"/>
      <c r="DM41" s="77"/>
      <c r="DN41" s="77"/>
      <c r="DO41" s="77"/>
      <c r="DP41" s="77"/>
      <c r="DQ41" s="77"/>
      <c r="DR41" s="77"/>
      <c r="DS41" s="77"/>
      <c r="DT41" s="77"/>
      <c r="DU41" s="77"/>
      <c r="DV41" s="77"/>
      <c r="DW41" s="77"/>
      <c r="DX41" s="77"/>
      <c r="DY41" s="77"/>
      <c r="DZ41" s="77"/>
      <c r="EA41" s="77"/>
      <c r="EB41" s="77"/>
      <c r="EC41" s="77"/>
      <c r="ED41" s="77"/>
      <c r="EE41" s="77"/>
      <c r="EF41" s="77"/>
      <c r="EG41" s="77"/>
      <c r="EH41" s="77"/>
      <c r="EI41" s="77"/>
      <c r="EJ41" s="77"/>
    </row>
    <row r="42" spans="1:140" ht="31.9" customHeight="1" x14ac:dyDescent="0.2">
      <c r="A42" s="155"/>
      <c r="C42" s="78"/>
      <c r="D42" s="155"/>
      <c r="E42" s="155"/>
      <c r="F42" s="155"/>
      <c r="G42" s="155"/>
      <c r="H42" s="155"/>
      <c r="I42" s="155"/>
      <c r="J42" s="155"/>
      <c r="K42" s="155"/>
      <c r="L42" s="155"/>
      <c r="M42" s="155"/>
      <c r="N42" s="155"/>
      <c r="O42" s="155"/>
      <c r="P42" s="155"/>
      <c r="Q42" s="155"/>
      <c r="R42" s="155"/>
      <c r="S42" s="155"/>
      <c r="T42" s="155"/>
      <c r="U42" s="155"/>
      <c r="V42" s="155"/>
      <c r="W42" s="155"/>
      <c r="X42" s="155"/>
      <c r="Y42" s="155"/>
      <c r="Z42" s="155"/>
      <c r="AA42" s="155"/>
      <c r="AB42" s="155"/>
      <c r="AC42" s="155"/>
      <c r="AD42" s="155"/>
      <c r="AE42" s="155"/>
      <c r="AF42" s="155"/>
      <c r="AG42" s="155"/>
      <c r="AH42" s="155"/>
      <c r="AI42" s="155"/>
      <c r="AJ42" s="155"/>
      <c r="AK42" s="155"/>
      <c r="AL42" s="155"/>
      <c r="AM42" s="155"/>
      <c r="AN42" s="155"/>
      <c r="AO42" s="155"/>
      <c r="AP42" s="155"/>
      <c r="AQ42" s="155"/>
      <c r="AR42" s="155"/>
      <c r="AS42" s="155"/>
      <c r="AT42" s="155"/>
      <c r="AZ42" s="156"/>
      <c r="BA42" s="155"/>
      <c r="BB42" s="155"/>
      <c r="BC42" s="155"/>
      <c r="BD42" s="155"/>
      <c r="BE42" s="155"/>
      <c r="BF42" s="156"/>
      <c r="BG42" s="156"/>
      <c r="BH42" s="156"/>
      <c r="BI42" s="77"/>
      <c r="BJ42" s="77"/>
      <c r="BK42" s="77"/>
      <c r="BL42" s="77"/>
      <c r="BM42" s="77"/>
      <c r="BN42" s="77"/>
      <c r="BO42" s="77"/>
      <c r="BP42" s="77"/>
      <c r="BQ42" s="77"/>
      <c r="BR42" s="77"/>
      <c r="BS42" s="77"/>
      <c r="BT42" s="77"/>
      <c r="BU42" s="77"/>
      <c r="BV42" s="77"/>
      <c r="BW42" s="77"/>
      <c r="BX42" s="77"/>
      <c r="BY42" s="77"/>
      <c r="BZ42" s="77"/>
      <c r="CA42" s="77"/>
      <c r="CB42" s="77"/>
      <c r="CC42" s="77"/>
      <c r="CD42" s="77"/>
      <c r="CE42" s="77"/>
      <c r="CF42" s="77"/>
      <c r="CG42" s="77"/>
      <c r="CH42" s="77"/>
      <c r="CI42" s="77"/>
      <c r="CJ42" s="77"/>
      <c r="CK42" s="77"/>
      <c r="CL42" s="77"/>
      <c r="CM42" s="77"/>
      <c r="CN42" s="77"/>
      <c r="CO42" s="77"/>
      <c r="CP42" s="77"/>
      <c r="CQ42" s="77"/>
      <c r="CR42" s="77"/>
      <c r="CS42" s="77"/>
      <c r="CT42" s="77"/>
      <c r="CU42" s="77"/>
      <c r="CV42" s="77"/>
      <c r="CW42" s="77"/>
      <c r="CX42" s="77"/>
      <c r="CY42" s="77"/>
      <c r="CZ42" s="77"/>
      <c r="DA42" s="77"/>
      <c r="DB42" s="77"/>
      <c r="DC42" s="77"/>
      <c r="DD42" s="77"/>
      <c r="DE42" s="77"/>
      <c r="DF42" s="77"/>
      <c r="DG42" s="77"/>
      <c r="DH42" s="77"/>
      <c r="DI42" s="77"/>
      <c r="DJ42" s="77"/>
      <c r="DK42" s="77"/>
      <c r="DL42" s="77"/>
      <c r="DM42" s="77"/>
      <c r="DN42" s="77"/>
      <c r="DO42" s="77"/>
      <c r="DP42" s="77"/>
      <c r="DQ42" s="77"/>
      <c r="DR42" s="77"/>
      <c r="DS42" s="77"/>
      <c r="DT42" s="77"/>
      <c r="DU42" s="77"/>
      <c r="DV42" s="77"/>
      <c r="DW42" s="77"/>
      <c r="DX42" s="77"/>
      <c r="DY42" s="77"/>
      <c r="DZ42" s="77"/>
      <c r="EA42" s="77"/>
      <c r="EB42" s="77"/>
      <c r="EC42" s="77"/>
      <c r="ED42" s="77"/>
      <c r="EE42" s="77"/>
      <c r="EF42" s="77"/>
      <c r="EG42" s="77"/>
      <c r="EH42" s="77"/>
      <c r="EI42" s="77"/>
      <c r="EJ42" s="77"/>
    </row>
    <row r="43" spans="1:140" ht="31.9" customHeight="1" x14ac:dyDescent="0.2">
      <c r="A43" s="155"/>
      <c r="B43" s="36" t="s">
        <v>119</v>
      </c>
      <c r="D43" s="28"/>
      <c r="E43" s="155"/>
      <c r="F43" s="155"/>
      <c r="G43" s="155"/>
      <c r="H43" s="155"/>
      <c r="I43" s="155"/>
      <c r="J43" s="155"/>
      <c r="K43" s="155"/>
      <c r="L43" s="155"/>
      <c r="M43" s="155"/>
      <c r="N43" s="155"/>
      <c r="O43" s="155"/>
      <c r="P43" s="155"/>
      <c r="Q43" s="155"/>
      <c r="R43" s="155"/>
      <c r="S43" s="155"/>
      <c r="T43" s="155"/>
      <c r="U43" s="155"/>
      <c r="V43" s="155"/>
      <c r="W43" s="155"/>
      <c r="X43" s="155"/>
      <c r="Y43" s="155"/>
      <c r="Z43" s="155"/>
      <c r="AA43" s="155"/>
      <c r="AB43" s="155"/>
      <c r="AC43" s="155"/>
      <c r="AD43" s="155"/>
      <c r="AE43" s="155"/>
      <c r="AF43" s="155"/>
      <c r="AG43" s="155"/>
      <c r="AH43" s="155"/>
      <c r="AI43" s="155"/>
      <c r="AJ43" s="155"/>
      <c r="AK43" s="155"/>
      <c r="AL43" s="155"/>
      <c r="AM43" s="155"/>
      <c r="AN43" s="155"/>
      <c r="AO43" s="155"/>
      <c r="AP43" s="155"/>
      <c r="AQ43" s="155"/>
      <c r="AR43" s="155"/>
      <c r="AS43" s="155"/>
      <c r="AT43" s="155"/>
      <c r="AZ43" s="156"/>
      <c r="BA43" s="155"/>
      <c r="BB43" s="155"/>
      <c r="BC43" s="155"/>
      <c r="BD43" s="155"/>
      <c r="BE43" s="155"/>
      <c r="BF43" s="156"/>
      <c r="BG43" s="156"/>
      <c r="BH43" s="156"/>
      <c r="BI43" s="77"/>
      <c r="BJ43" s="77"/>
      <c r="BK43" s="77"/>
      <c r="BL43" s="77"/>
      <c r="BM43" s="77"/>
      <c r="BN43" s="77"/>
      <c r="BO43" s="77"/>
      <c r="BP43" s="77"/>
      <c r="BQ43" s="77"/>
      <c r="BR43" s="77"/>
      <c r="BS43" s="77"/>
      <c r="BT43" s="77"/>
      <c r="BU43" s="77"/>
      <c r="BV43" s="77"/>
      <c r="BW43" s="77"/>
      <c r="BX43" s="77"/>
      <c r="BY43" s="77"/>
      <c r="BZ43" s="77"/>
      <c r="CA43" s="77"/>
      <c r="CB43" s="77"/>
      <c r="CC43" s="77"/>
      <c r="CD43" s="77"/>
      <c r="CE43" s="77"/>
      <c r="CF43" s="77"/>
      <c r="CG43" s="77"/>
      <c r="CH43" s="77"/>
      <c r="CI43" s="77"/>
      <c r="CJ43" s="77"/>
      <c r="CK43" s="77"/>
      <c r="CL43" s="77"/>
      <c r="CM43" s="77"/>
      <c r="CN43" s="77"/>
      <c r="CO43" s="77"/>
      <c r="CP43" s="77"/>
      <c r="CQ43" s="77"/>
      <c r="CR43" s="77"/>
      <c r="CS43" s="77"/>
      <c r="CT43" s="77"/>
      <c r="CU43" s="77"/>
      <c r="CV43" s="77"/>
      <c r="CW43" s="77"/>
      <c r="CX43" s="77"/>
      <c r="CY43" s="77"/>
      <c r="CZ43" s="77"/>
      <c r="DA43" s="77"/>
      <c r="DB43" s="77"/>
      <c r="DC43" s="77"/>
      <c r="DD43" s="77"/>
      <c r="DE43" s="77"/>
      <c r="DF43" s="77"/>
      <c r="DG43" s="77"/>
      <c r="DH43" s="77"/>
      <c r="DI43" s="77"/>
      <c r="DJ43" s="77"/>
      <c r="DK43" s="77"/>
      <c r="DL43" s="77"/>
      <c r="DM43" s="77"/>
      <c r="DN43" s="77"/>
      <c r="DO43" s="77"/>
      <c r="DP43" s="77"/>
      <c r="DQ43" s="77"/>
      <c r="DR43" s="77"/>
      <c r="DS43" s="77"/>
      <c r="DT43" s="77"/>
      <c r="DU43" s="77"/>
      <c r="DV43" s="77"/>
      <c r="DW43" s="77"/>
      <c r="DX43" s="77"/>
      <c r="DY43" s="77"/>
      <c r="DZ43" s="77"/>
      <c r="EA43" s="77"/>
      <c r="EB43" s="77"/>
      <c r="EC43" s="77"/>
      <c r="ED43" s="77"/>
      <c r="EE43" s="77"/>
      <c r="EF43" s="77"/>
      <c r="EG43" s="77"/>
      <c r="EH43" s="77"/>
      <c r="EI43" s="77"/>
      <c r="EJ43" s="77"/>
    </row>
    <row r="44" spans="1:140" ht="31.9" customHeight="1" x14ac:dyDescent="0.2">
      <c r="A44" s="155"/>
      <c r="B44" s="28" t="s">
        <v>275</v>
      </c>
      <c r="D44" s="28"/>
      <c r="E44" s="155"/>
      <c r="F44" s="155"/>
      <c r="G44" s="155"/>
      <c r="H44" s="155"/>
      <c r="I44" s="155"/>
      <c r="J44" s="155"/>
      <c r="K44" s="155"/>
      <c r="L44" s="155"/>
      <c r="M44" s="155"/>
      <c r="N44" s="155"/>
      <c r="O44" s="155"/>
      <c r="P44" s="155"/>
      <c r="Q44" s="155"/>
      <c r="R44" s="155"/>
      <c r="S44" s="155"/>
      <c r="T44" s="155"/>
      <c r="U44" s="155"/>
      <c r="V44" s="155"/>
      <c r="W44" s="155"/>
      <c r="X44" s="155"/>
      <c r="Y44" s="155"/>
      <c r="Z44" s="155"/>
      <c r="AA44" s="155"/>
      <c r="AB44" s="155"/>
      <c r="AC44" s="155"/>
      <c r="AD44" s="155"/>
      <c r="AE44" s="155"/>
      <c r="AF44" s="155"/>
      <c r="AG44" s="155"/>
      <c r="AH44" s="155"/>
      <c r="AI44" s="155"/>
      <c r="AJ44" s="155"/>
      <c r="AK44" s="155"/>
      <c r="AL44" s="155"/>
      <c r="AM44" s="155"/>
      <c r="AN44" s="155"/>
      <c r="AO44" s="155"/>
      <c r="AP44" s="155"/>
      <c r="AQ44" s="155"/>
      <c r="AR44" s="155"/>
      <c r="AS44" s="155"/>
      <c r="AT44" s="155"/>
      <c r="AZ44" s="156"/>
      <c r="BA44" s="155"/>
      <c r="BB44" s="155"/>
      <c r="BC44" s="155"/>
      <c r="BD44" s="155"/>
      <c r="BE44" s="155"/>
      <c r="BF44" s="156"/>
      <c r="BG44" s="156"/>
      <c r="BH44" s="156"/>
      <c r="BI44" s="77"/>
      <c r="BJ44" s="77"/>
      <c r="BK44" s="77"/>
      <c r="BL44" s="77"/>
      <c r="BM44" s="77"/>
      <c r="BN44" s="77"/>
      <c r="BO44" s="77"/>
      <c r="BP44" s="77"/>
      <c r="BQ44" s="77"/>
      <c r="BR44" s="77"/>
      <c r="BS44" s="77"/>
      <c r="BT44" s="77"/>
      <c r="BU44" s="77"/>
      <c r="BV44" s="77"/>
      <c r="BW44" s="77"/>
      <c r="BX44" s="77"/>
      <c r="BY44" s="77"/>
      <c r="BZ44" s="77"/>
      <c r="CA44" s="77"/>
      <c r="CB44" s="77"/>
      <c r="CC44" s="77"/>
      <c r="CD44" s="77"/>
      <c r="CE44" s="77"/>
      <c r="CF44" s="77"/>
      <c r="CG44" s="77"/>
      <c r="CH44" s="77"/>
      <c r="CI44" s="77"/>
      <c r="CJ44" s="77"/>
      <c r="CK44" s="77"/>
      <c r="CL44" s="77"/>
      <c r="CM44" s="77"/>
      <c r="CN44" s="77"/>
      <c r="CO44" s="77"/>
      <c r="CP44" s="77"/>
      <c r="CQ44" s="77"/>
      <c r="CR44" s="77"/>
      <c r="CS44" s="77"/>
      <c r="CT44" s="77"/>
      <c r="CU44" s="77"/>
      <c r="CV44" s="77"/>
      <c r="CW44" s="77"/>
      <c r="CX44" s="77"/>
      <c r="CY44" s="77"/>
      <c r="CZ44" s="77"/>
      <c r="DA44" s="77"/>
      <c r="DB44" s="77"/>
      <c r="DC44" s="77"/>
      <c r="DD44" s="77"/>
      <c r="DE44" s="77"/>
      <c r="DF44" s="77"/>
      <c r="DG44" s="77"/>
      <c r="DH44" s="77"/>
      <c r="DI44" s="77"/>
      <c r="DJ44" s="77"/>
      <c r="DK44" s="77"/>
      <c r="DL44" s="77"/>
      <c r="DM44" s="77"/>
      <c r="DN44" s="77"/>
      <c r="DO44" s="77"/>
      <c r="DP44" s="77"/>
      <c r="DQ44" s="77"/>
      <c r="DR44" s="77"/>
      <c r="DS44" s="77"/>
      <c r="DT44" s="77"/>
      <c r="DU44" s="77"/>
      <c r="DV44" s="77"/>
      <c r="DW44" s="77"/>
      <c r="DX44" s="77"/>
      <c r="DY44" s="77"/>
      <c r="DZ44" s="77"/>
      <c r="EA44" s="77"/>
      <c r="EB44" s="77"/>
      <c r="EC44" s="77"/>
      <c r="ED44" s="77"/>
      <c r="EE44" s="77"/>
      <c r="EF44" s="77"/>
      <c r="EG44" s="77"/>
      <c r="EH44" s="77"/>
      <c r="EI44" s="77"/>
      <c r="EJ44" s="77"/>
    </row>
    <row r="45" spans="1:140" ht="31.9" customHeight="1" x14ac:dyDescent="0.2">
      <c r="A45" s="155"/>
      <c r="B45" s="23"/>
      <c r="C45" s="24"/>
      <c r="D45" s="25" t="s">
        <v>3</v>
      </c>
      <c r="E45" s="25" t="s">
        <v>4</v>
      </c>
      <c r="F45" s="25" t="s">
        <v>331</v>
      </c>
      <c r="G45" s="25" t="s">
        <v>323</v>
      </c>
      <c r="H45" s="25" t="s">
        <v>266</v>
      </c>
      <c r="I45" s="25" t="s">
        <v>189</v>
      </c>
      <c r="J45" s="25" t="s">
        <v>267</v>
      </c>
      <c r="K45" s="25" t="s">
        <v>187</v>
      </c>
      <c r="L45" s="25" t="s">
        <v>186</v>
      </c>
      <c r="M45" s="25" t="s">
        <v>268</v>
      </c>
      <c r="N45" s="25" t="s">
        <v>269</v>
      </c>
      <c r="O45" s="25" t="s">
        <v>270</v>
      </c>
      <c r="P45" s="25" t="s">
        <v>346</v>
      </c>
      <c r="Q45" s="155"/>
      <c r="R45" s="155"/>
      <c r="S45" s="155"/>
      <c r="T45" s="155"/>
      <c r="U45" s="155"/>
      <c r="V45" s="155"/>
      <c r="W45" s="155"/>
      <c r="X45" s="155"/>
      <c r="Y45" s="155"/>
      <c r="Z45" s="155"/>
      <c r="AA45" s="155"/>
      <c r="AB45" s="155"/>
      <c r="AC45" s="155"/>
      <c r="AD45" s="155"/>
      <c r="AE45" s="155"/>
      <c r="AF45" s="155"/>
      <c r="AG45" s="155"/>
      <c r="AH45" s="155"/>
      <c r="AI45" s="155"/>
      <c r="AJ45" s="155"/>
      <c r="AK45" s="155"/>
      <c r="AL45" s="155"/>
      <c r="AM45" s="155"/>
      <c r="AN45" s="155"/>
      <c r="AO45" s="155"/>
      <c r="AP45" s="155"/>
      <c r="AQ45" s="155"/>
      <c r="AR45" s="155"/>
      <c r="AS45" s="155"/>
      <c r="AT45" s="155"/>
      <c r="AZ45" s="156"/>
      <c r="BA45" s="155"/>
      <c r="BB45" s="155"/>
      <c r="BC45" s="155"/>
      <c r="BD45" s="155"/>
      <c r="BE45" s="155"/>
      <c r="BF45" s="156"/>
      <c r="BG45" s="156"/>
      <c r="BH45" s="156"/>
      <c r="BI45" s="77"/>
      <c r="BJ45" s="77"/>
      <c r="BK45" s="77"/>
      <c r="BL45" s="77"/>
      <c r="BM45" s="77"/>
      <c r="BN45" s="77"/>
      <c r="BO45" s="77"/>
      <c r="BP45" s="77"/>
      <c r="BQ45" s="77"/>
      <c r="BR45" s="77"/>
      <c r="BS45" s="77"/>
      <c r="BT45" s="77"/>
      <c r="BU45" s="77"/>
      <c r="BV45" s="77"/>
      <c r="BW45" s="77"/>
      <c r="BX45" s="77"/>
      <c r="BY45" s="77"/>
      <c r="BZ45" s="77"/>
      <c r="CA45" s="77"/>
      <c r="CB45" s="77"/>
      <c r="CC45" s="77"/>
      <c r="CD45" s="77"/>
      <c r="CE45" s="77"/>
      <c r="CF45" s="77"/>
      <c r="CG45" s="77"/>
      <c r="CH45" s="77"/>
      <c r="CI45" s="77"/>
      <c r="CJ45" s="77"/>
      <c r="CK45" s="77"/>
      <c r="CL45" s="77"/>
      <c r="CM45" s="77"/>
      <c r="CN45" s="77"/>
      <c r="CO45" s="77"/>
      <c r="CP45" s="77"/>
      <c r="CQ45" s="77"/>
      <c r="CR45" s="77"/>
      <c r="CS45" s="77"/>
      <c r="CT45" s="77"/>
      <c r="CU45" s="77"/>
      <c r="CV45" s="77"/>
      <c r="CW45" s="77"/>
      <c r="CX45" s="77"/>
      <c r="CY45" s="77"/>
      <c r="CZ45" s="77"/>
      <c r="DA45" s="77"/>
      <c r="DB45" s="77"/>
      <c r="DC45" s="77"/>
      <c r="DD45" s="77"/>
      <c r="DE45" s="77"/>
      <c r="DF45" s="77"/>
      <c r="DG45" s="77"/>
      <c r="DH45" s="77"/>
      <c r="DI45" s="77"/>
      <c r="DJ45" s="77"/>
      <c r="DK45" s="77"/>
      <c r="DL45" s="77"/>
      <c r="DM45" s="77"/>
      <c r="DN45" s="77"/>
      <c r="DO45" s="77"/>
      <c r="DP45" s="77"/>
      <c r="DQ45" s="77"/>
      <c r="DR45" s="77"/>
      <c r="DS45" s="77"/>
      <c r="DT45" s="77"/>
      <c r="DU45" s="77"/>
      <c r="DV45" s="77"/>
      <c r="DW45" s="77"/>
      <c r="DX45" s="77"/>
      <c r="DY45" s="77"/>
      <c r="DZ45" s="77"/>
      <c r="EA45" s="77"/>
      <c r="EB45" s="77"/>
      <c r="EC45" s="77"/>
      <c r="ED45" s="77"/>
      <c r="EE45" s="77"/>
      <c r="EF45" s="77"/>
      <c r="EG45" s="77"/>
      <c r="EH45" s="77"/>
      <c r="EI45" s="77"/>
      <c r="EJ45" s="77"/>
    </row>
    <row r="46" spans="1:140" ht="31.9" customHeight="1" x14ac:dyDescent="0.2">
      <c r="A46" s="155"/>
      <c r="B46" s="26">
        <v>13</v>
      </c>
      <c r="C46" s="111" t="s">
        <v>359</v>
      </c>
      <c r="D46" s="27">
        <f>D19*$E$32</f>
        <v>158441400</v>
      </c>
      <c r="E46" s="27">
        <f t="shared" ref="E46:P46" si="6">E19*$E$32</f>
        <v>56337840</v>
      </c>
      <c r="F46" s="27">
        <f t="shared" si="6"/>
        <v>19535040</v>
      </c>
      <c r="G46" s="27">
        <f t="shared" si="6"/>
        <v>62763120</v>
      </c>
      <c r="H46" s="27">
        <f t="shared" si="6"/>
        <v>2720952</v>
      </c>
      <c r="I46" s="27">
        <f t="shared" si="6"/>
        <v>8188560</v>
      </c>
      <c r="J46" s="27">
        <f t="shared" si="6"/>
        <v>2142045</v>
      </c>
      <c r="K46" s="27">
        <f t="shared" si="6"/>
        <v>974688</v>
      </c>
      <c r="L46" s="27">
        <f t="shared" si="6"/>
        <v>415530</v>
      </c>
      <c r="M46" s="27">
        <f t="shared" si="6"/>
        <v>12030480</v>
      </c>
      <c r="N46" s="27">
        <f t="shared" si="6"/>
        <v>1254240</v>
      </c>
      <c r="O46" s="27">
        <f t="shared" si="6"/>
        <v>7004718</v>
      </c>
      <c r="P46" s="27">
        <f t="shared" si="6"/>
        <v>44651970</v>
      </c>
      <c r="Q46" s="155"/>
      <c r="R46" s="155"/>
      <c r="S46" s="155"/>
      <c r="T46" s="155"/>
      <c r="U46" s="155"/>
      <c r="V46" s="155"/>
      <c r="W46" s="155"/>
      <c r="X46" s="155"/>
      <c r="Y46" s="155"/>
      <c r="Z46" s="155"/>
      <c r="AA46" s="155"/>
      <c r="AB46" s="155"/>
      <c r="AC46" s="155"/>
      <c r="AD46" s="155"/>
      <c r="AE46" s="155"/>
      <c r="AF46" s="155"/>
      <c r="AG46" s="155"/>
      <c r="AH46" s="155"/>
      <c r="AI46" s="155"/>
      <c r="AJ46" s="155"/>
      <c r="AK46" s="155"/>
      <c r="AL46" s="155"/>
      <c r="AM46" s="155"/>
      <c r="AN46" s="155"/>
      <c r="AO46" s="155"/>
      <c r="AP46" s="155"/>
      <c r="AQ46" s="155"/>
      <c r="AR46" s="155"/>
      <c r="AS46" s="155"/>
      <c r="AT46" s="155"/>
      <c r="AU46" s="155"/>
      <c r="AV46" s="28"/>
      <c r="AW46" s="155"/>
      <c r="AX46" s="155"/>
      <c r="AY46" s="156"/>
      <c r="AZ46" s="156"/>
      <c r="BA46" s="155"/>
      <c r="BB46" s="155"/>
      <c r="BC46" s="155"/>
      <c r="BD46" s="155"/>
      <c r="BE46" s="155"/>
      <c r="BF46" s="156"/>
      <c r="BG46" s="156"/>
      <c r="BH46" s="156"/>
      <c r="BI46" s="77"/>
      <c r="BJ46" s="77"/>
      <c r="BK46" s="77"/>
      <c r="BL46" s="77"/>
      <c r="BM46" s="77"/>
      <c r="BN46" s="77"/>
      <c r="BO46" s="77"/>
      <c r="BP46" s="77"/>
      <c r="BQ46" s="77"/>
      <c r="BR46" s="77"/>
      <c r="BS46" s="77"/>
      <c r="BT46" s="77"/>
      <c r="BU46" s="77"/>
      <c r="BV46" s="77"/>
      <c r="BW46" s="77"/>
      <c r="BX46" s="77"/>
      <c r="BY46" s="77"/>
      <c r="BZ46" s="77"/>
      <c r="CA46" s="77"/>
      <c r="CB46" s="77"/>
      <c r="CC46" s="77"/>
      <c r="CD46" s="77"/>
      <c r="CE46" s="77"/>
      <c r="CF46" s="77"/>
      <c r="CG46" s="77"/>
      <c r="CH46" s="77"/>
      <c r="CI46" s="77"/>
      <c r="CJ46" s="77"/>
      <c r="CK46" s="77"/>
      <c r="CL46" s="77"/>
      <c r="CM46" s="77"/>
      <c r="CN46" s="77"/>
      <c r="CO46" s="77"/>
      <c r="CP46" s="77"/>
      <c r="CQ46" s="77"/>
      <c r="CR46" s="77"/>
      <c r="CS46" s="77"/>
      <c r="CT46" s="77"/>
      <c r="CU46" s="77"/>
      <c r="CV46" s="77"/>
      <c r="CW46" s="77"/>
      <c r="CX46" s="77"/>
      <c r="CY46" s="77"/>
      <c r="CZ46" s="77"/>
      <c r="DA46" s="77"/>
      <c r="DB46" s="77"/>
      <c r="DC46" s="77"/>
      <c r="DD46" s="77"/>
      <c r="DE46" s="77"/>
      <c r="DF46" s="77"/>
      <c r="DG46" s="77"/>
      <c r="DH46" s="77"/>
      <c r="DI46" s="77"/>
      <c r="DJ46" s="77"/>
      <c r="DK46" s="77"/>
      <c r="DL46" s="77"/>
      <c r="DM46" s="77"/>
      <c r="DN46" s="77"/>
      <c r="DO46" s="77"/>
      <c r="DP46" s="77"/>
      <c r="DQ46" s="77"/>
      <c r="DR46" s="77"/>
      <c r="DS46" s="77"/>
      <c r="DT46" s="77"/>
      <c r="DU46" s="77"/>
      <c r="DV46" s="77"/>
      <c r="DW46" s="77"/>
      <c r="DX46" s="77"/>
      <c r="DY46" s="77"/>
      <c r="DZ46" s="77"/>
      <c r="EA46" s="77"/>
      <c r="EB46" s="77"/>
      <c r="EC46" s="77"/>
      <c r="ED46" s="77"/>
      <c r="EE46" s="77"/>
      <c r="EF46" s="77"/>
      <c r="EG46" s="77"/>
      <c r="EH46" s="77"/>
      <c r="EI46" s="77"/>
      <c r="EJ46" s="77"/>
    </row>
    <row r="47" spans="1:140" ht="31.9" customHeight="1" x14ac:dyDescent="0.2">
      <c r="A47" s="155"/>
      <c r="B47" s="26">
        <v>14</v>
      </c>
      <c r="C47" s="111" t="s">
        <v>360</v>
      </c>
      <c r="D47" s="27">
        <f>D19*($D$28/100)*$E$33</f>
        <v>8450208</v>
      </c>
      <c r="E47" s="27">
        <f t="shared" ref="E47:P47" si="7">E19*($D$28/100)*$E$33</f>
        <v>3004684.8000000003</v>
      </c>
      <c r="F47" s="27">
        <f t="shared" si="7"/>
        <v>1041868.8</v>
      </c>
      <c r="G47" s="27">
        <f t="shared" si="7"/>
        <v>3347366.4</v>
      </c>
      <c r="H47" s="27">
        <f t="shared" si="7"/>
        <v>145117.44</v>
      </c>
      <c r="I47" s="27">
        <f t="shared" si="7"/>
        <v>436723.20000000001</v>
      </c>
      <c r="J47" s="27">
        <f t="shared" si="7"/>
        <v>114242.40000000001</v>
      </c>
      <c r="K47" s="27">
        <f t="shared" si="7"/>
        <v>51983.360000000001</v>
      </c>
      <c r="L47" s="27">
        <f t="shared" si="7"/>
        <v>22161.600000000002</v>
      </c>
      <c r="M47" s="27">
        <f t="shared" si="7"/>
        <v>641625.59999999998</v>
      </c>
      <c r="N47" s="27">
        <f t="shared" si="7"/>
        <v>66892.800000000003</v>
      </c>
      <c r="O47" s="27">
        <f t="shared" si="7"/>
        <v>373584.96</v>
      </c>
      <c r="P47" s="27">
        <f t="shared" si="7"/>
        <v>2381438.4</v>
      </c>
      <c r="Q47" s="155"/>
      <c r="R47" s="155"/>
      <c r="S47" s="155"/>
      <c r="T47" s="155"/>
      <c r="U47" s="155"/>
      <c r="V47" s="155"/>
      <c r="W47" s="155"/>
      <c r="X47" s="155"/>
      <c r="Y47" s="155"/>
      <c r="Z47" s="155"/>
      <c r="AA47" s="155"/>
      <c r="AB47" s="155"/>
      <c r="AC47" s="155"/>
      <c r="AD47" s="155"/>
      <c r="AE47" s="155"/>
      <c r="AF47" s="155"/>
      <c r="AG47" s="155"/>
      <c r="AH47" s="155"/>
      <c r="AI47" s="155"/>
      <c r="AJ47" s="155"/>
      <c r="AK47" s="155"/>
      <c r="AL47" s="155"/>
      <c r="AM47" s="155"/>
      <c r="AN47" s="155"/>
      <c r="AO47" s="155"/>
      <c r="AP47" s="155"/>
      <c r="AQ47" s="155"/>
      <c r="AR47" s="155"/>
      <c r="AS47" s="155"/>
      <c r="AT47" s="155"/>
      <c r="AU47" s="155"/>
      <c r="AV47" s="28"/>
      <c r="AW47" s="155"/>
      <c r="AX47" s="155"/>
      <c r="AY47" s="156"/>
      <c r="AZ47" s="156"/>
      <c r="BA47" s="155"/>
      <c r="BB47" s="155"/>
      <c r="BC47" s="155"/>
      <c r="BD47" s="155"/>
      <c r="BE47" s="155"/>
      <c r="BF47" s="156"/>
      <c r="BG47" s="156"/>
      <c r="BH47" s="156"/>
      <c r="BI47" s="77"/>
      <c r="BJ47" s="77"/>
      <c r="BK47" s="77"/>
      <c r="BL47" s="77"/>
      <c r="BM47" s="77"/>
      <c r="BN47" s="77"/>
      <c r="BO47" s="77"/>
      <c r="BP47" s="77"/>
      <c r="BQ47" s="77"/>
      <c r="BR47" s="77"/>
      <c r="BS47" s="77"/>
      <c r="BT47" s="77"/>
      <c r="BU47" s="77"/>
      <c r="BV47" s="77"/>
      <c r="BW47" s="77"/>
      <c r="BX47" s="77"/>
      <c r="BY47" s="77"/>
      <c r="BZ47" s="77"/>
      <c r="CA47" s="77"/>
      <c r="CB47" s="77"/>
      <c r="CC47" s="77"/>
      <c r="CD47" s="77"/>
      <c r="CE47" s="77"/>
      <c r="CF47" s="77"/>
      <c r="CG47" s="77"/>
      <c r="CH47" s="77"/>
      <c r="CI47" s="77"/>
      <c r="CJ47" s="77"/>
      <c r="CK47" s="77"/>
      <c r="CL47" s="77"/>
      <c r="CM47" s="77"/>
      <c r="CN47" s="77"/>
      <c r="CO47" s="77"/>
      <c r="CP47" s="77"/>
      <c r="CQ47" s="77"/>
      <c r="CR47" s="77"/>
      <c r="CS47" s="77"/>
      <c r="CT47" s="77"/>
      <c r="CU47" s="77"/>
      <c r="CV47" s="77"/>
      <c r="CW47" s="77"/>
      <c r="CX47" s="77"/>
      <c r="CY47" s="77"/>
      <c r="CZ47" s="77"/>
      <c r="DA47" s="77"/>
      <c r="DB47" s="77"/>
      <c r="DC47" s="77"/>
      <c r="DD47" s="77"/>
      <c r="DE47" s="77"/>
      <c r="DF47" s="77"/>
      <c r="DG47" s="77"/>
      <c r="DH47" s="77"/>
      <c r="DI47" s="77"/>
      <c r="DJ47" s="77"/>
      <c r="DK47" s="77"/>
      <c r="DL47" s="77"/>
      <c r="DM47" s="77"/>
      <c r="DN47" s="77"/>
      <c r="DO47" s="77"/>
      <c r="DP47" s="77"/>
      <c r="DQ47" s="77"/>
      <c r="DR47" s="77"/>
      <c r="DS47" s="77"/>
      <c r="DT47" s="77"/>
      <c r="DU47" s="77"/>
      <c r="DV47" s="77"/>
      <c r="DW47" s="77"/>
      <c r="DX47" s="77"/>
      <c r="DY47" s="77"/>
      <c r="DZ47" s="77"/>
      <c r="EA47" s="77"/>
      <c r="EB47" s="77"/>
      <c r="EC47" s="77"/>
      <c r="ED47" s="77"/>
      <c r="EE47" s="77"/>
      <c r="EF47" s="77"/>
      <c r="EG47" s="77"/>
      <c r="EH47" s="77"/>
      <c r="EI47" s="77"/>
      <c r="EJ47" s="77"/>
    </row>
    <row r="48" spans="1:140" ht="31.9" customHeight="1" x14ac:dyDescent="0.2">
      <c r="A48" s="28"/>
      <c r="B48" s="28"/>
      <c r="C48" s="28"/>
      <c r="D48" s="219"/>
      <c r="E48" s="219"/>
      <c r="F48" s="219"/>
      <c r="G48" s="266"/>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155"/>
      <c r="AW48" s="155"/>
      <c r="AX48" s="155"/>
      <c r="AY48" s="156"/>
      <c r="AZ48" s="156"/>
      <c r="BA48" s="155"/>
      <c r="BB48" s="155"/>
      <c r="BC48" s="155"/>
      <c r="BD48" s="155"/>
      <c r="BE48" s="155"/>
      <c r="BF48" s="156"/>
      <c r="BG48" s="156"/>
      <c r="BH48" s="156"/>
      <c r="BI48" s="77"/>
      <c r="BJ48" s="77"/>
      <c r="BK48" s="77"/>
      <c r="BL48" s="77"/>
      <c r="BM48" s="77"/>
      <c r="BN48" s="77"/>
      <c r="BO48" s="77"/>
      <c r="BP48" s="77"/>
      <c r="BQ48" s="77"/>
      <c r="BR48" s="77"/>
      <c r="BS48" s="77"/>
      <c r="BT48" s="77"/>
      <c r="BU48" s="77"/>
      <c r="BV48" s="77"/>
      <c r="BW48" s="77"/>
      <c r="BX48" s="77"/>
      <c r="BY48" s="77"/>
      <c r="BZ48" s="77"/>
      <c r="CA48" s="77"/>
      <c r="CB48" s="77"/>
      <c r="CC48" s="77"/>
      <c r="CD48" s="77"/>
      <c r="CE48" s="77"/>
      <c r="CF48" s="77"/>
      <c r="CG48" s="77"/>
      <c r="CH48" s="77"/>
      <c r="CI48" s="77"/>
      <c r="CJ48" s="77"/>
      <c r="CK48" s="77"/>
      <c r="CL48" s="77"/>
      <c r="CM48" s="77"/>
      <c r="CN48" s="77"/>
      <c r="CO48" s="77"/>
      <c r="CP48" s="77"/>
      <c r="CQ48" s="77"/>
      <c r="CR48" s="77"/>
      <c r="CS48" s="77"/>
      <c r="CT48" s="77"/>
      <c r="CU48" s="77"/>
      <c r="CV48" s="77"/>
      <c r="CW48" s="77"/>
      <c r="CX48" s="77"/>
      <c r="CY48" s="77"/>
      <c r="CZ48" s="77"/>
      <c r="DA48" s="77"/>
      <c r="DB48" s="77"/>
      <c r="DC48" s="77"/>
      <c r="DD48" s="77"/>
      <c r="DE48" s="77"/>
      <c r="DF48" s="77"/>
      <c r="DG48" s="77"/>
      <c r="DH48" s="77"/>
      <c r="DI48" s="77"/>
      <c r="DJ48" s="77"/>
      <c r="DK48" s="77"/>
      <c r="DL48" s="77"/>
      <c r="DM48" s="77"/>
      <c r="DN48" s="77"/>
      <c r="DO48" s="77"/>
      <c r="DP48" s="77"/>
      <c r="DQ48" s="77"/>
      <c r="DR48" s="77"/>
      <c r="DS48" s="77"/>
      <c r="DT48" s="77"/>
      <c r="DU48" s="77"/>
      <c r="DV48" s="77"/>
      <c r="DW48" s="77"/>
      <c r="DX48" s="77"/>
      <c r="DY48" s="77"/>
      <c r="DZ48" s="77"/>
      <c r="EA48" s="77"/>
      <c r="EB48" s="77"/>
      <c r="EC48" s="77"/>
      <c r="ED48" s="77"/>
      <c r="EE48" s="77"/>
      <c r="EF48" s="77"/>
      <c r="EG48" s="77"/>
      <c r="EH48" s="77"/>
      <c r="EI48" s="77"/>
      <c r="EJ48" s="77"/>
    </row>
    <row r="49" spans="1:140" ht="31.9" customHeight="1" x14ac:dyDescent="0.2">
      <c r="A49" s="155"/>
      <c r="B49" s="36" t="s">
        <v>281</v>
      </c>
      <c r="F49" s="28"/>
      <c r="H49" s="28"/>
      <c r="I49" s="28"/>
      <c r="J49" s="28"/>
      <c r="K49" s="28"/>
      <c r="L49" s="28"/>
      <c r="M49" s="28"/>
      <c r="N49" s="28"/>
      <c r="O49" s="28"/>
      <c r="P49" s="155"/>
      <c r="Q49" s="155"/>
      <c r="R49" s="155"/>
      <c r="S49" s="155"/>
      <c r="T49" s="155"/>
      <c r="U49" s="155"/>
      <c r="V49" s="155"/>
      <c r="W49" s="155"/>
      <c r="X49" s="155"/>
      <c r="Y49" s="155"/>
      <c r="Z49" s="155"/>
      <c r="AA49" s="155"/>
      <c r="AB49" s="155"/>
      <c r="AC49" s="155"/>
      <c r="AD49" s="155"/>
      <c r="AE49" s="155"/>
      <c r="AF49" s="155"/>
      <c r="AG49" s="155"/>
      <c r="AH49" s="155"/>
      <c r="AI49" s="155"/>
      <c r="AJ49" s="155"/>
      <c r="AK49" s="155"/>
      <c r="AL49" s="155"/>
      <c r="AM49" s="155"/>
      <c r="AN49" s="155"/>
      <c r="AO49" s="155"/>
      <c r="AP49" s="155"/>
      <c r="AQ49" s="155"/>
      <c r="AR49" s="155"/>
      <c r="AS49" s="155"/>
      <c r="AT49" s="155"/>
      <c r="AU49" s="155"/>
      <c r="AV49" s="155"/>
      <c r="AW49" s="155"/>
      <c r="AX49" s="155"/>
      <c r="AY49" s="156"/>
      <c r="AZ49" s="156"/>
      <c r="BA49" s="155"/>
      <c r="BB49" s="155"/>
      <c r="BC49" s="155"/>
      <c r="BD49" s="155"/>
      <c r="BE49" s="155"/>
      <c r="BF49" s="156"/>
      <c r="BG49" s="156"/>
      <c r="BH49" s="156"/>
      <c r="BI49" s="77"/>
      <c r="BJ49" s="77"/>
      <c r="BK49" s="77"/>
      <c r="BL49" s="77"/>
      <c r="BM49" s="77"/>
      <c r="BN49" s="77"/>
      <c r="BO49" s="77"/>
      <c r="BP49" s="77"/>
      <c r="BQ49" s="77"/>
      <c r="BR49" s="77"/>
      <c r="BS49" s="77"/>
      <c r="BT49" s="77"/>
      <c r="BU49" s="77"/>
      <c r="BV49" s="77"/>
      <c r="BW49" s="77"/>
      <c r="BX49" s="77"/>
      <c r="BY49" s="77"/>
      <c r="BZ49" s="77"/>
      <c r="CA49" s="77"/>
      <c r="CB49" s="77"/>
      <c r="CC49" s="77"/>
      <c r="CD49" s="77"/>
      <c r="CE49" s="77"/>
      <c r="CF49" s="77"/>
      <c r="CG49" s="77"/>
      <c r="CH49" s="77"/>
      <c r="CI49" s="77"/>
      <c r="CJ49" s="77"/>
      <c r="CK49" s="77"/>
      <c r="CL49" s="77"/>
      <c r="CM49" s="77"/>
      <c r="CN49" s="77"/>
      <c r="CO49" s="77"/>
      <c r="CP49" s="77"/>
      <c r="CQ49" s="77"/>
      <c r="CR49" s="77"/>
      <c r="CS49" s="77"/>
      <c r="CT49" s="77"/>
      <c r="CU49" s="77"/>
      <c r="CV49" s="77"/>
      <c r="CW49" s="77"/>
      <c r="CX49" s="77"/>
      <c r="CY49" s="77"/>
      <c r="CZ49" s="77"/>
      <c r="DA49" s="77"/>
      <c r="DB49" s="77"/>
      <c r="DC49" s="77"/>
      <c r="DD49" s="77"/>
      <c r="DE49" s="77"/>
      <c r="DF49" s="77"/>
      <c r="DG49" s="77"/>
      <c r="DH49" s="77"/>
      <c r="DI49" s="77"/>
      <c r="DJ49" s="77"/>
      <c r="DK49" s="77"/>
      <c r="DL49" s="77"/>
      <c r="DM49" s="77"/>
      <c r="DN49" s="77"/>
      <c r="DO49" s="77"/>
      <c r="DP49" s="77"/>
      <c r="DQ49" s="77"/>
      <c r="DR49" s="77"/>
      <c r="DS49" s="77"/>
      <c r="DT49" s="77"/>
      <c r="DU49" s="77"/>
      <c r="DV49" s="77"/>
      <c r="DW49" s="77"/>
      <c r="DX49" s="77"/>
      <c r="DY49" s="77"/>
      <c r="DZ49" s="77"/>
      <c r="EA49" s="77"/>
      <c r="EB49" s="77"/>
      <c r="EC49" s="77"/>
      <c r="ED49" s="77"/>
      <c r="EE49" s="77"/>
      <c r="EF49" s="77"/>
      <c r="EG49" s="77"/>
      <c r="EH49" s="77"/>
      <c r="EI49" s="77"/>
      <c r="EJ49" s="77"/>
    </row>
    <row r="50" spans="1:140" ht="31.9" customHeight="1" x14ac:dyDescent="0.2">
      <c r="A50" s="155"/>
      <c r="B50" s="28" t="s">
        <v>117</v>
      </c>
      <c r="E50" s="28"/>
      <c r="F50" s="28"/>
      <c r="H50" s="28"/>
      <c r="I50" s="28"/>
      <c r="J50" s="28"/>
      <c r="K50" s="28"/>
      <c r="L50" s="28"/>
      <c r="M50" s="28"/>
      <c r="N50" s="28"/>
      <c r="O50" s="28"/>
      <c r="P50" s="155"/>
      <c r="Q50" s="155"/>
      <c r="R50" s="155"/>
      <c r="S50" s="155"/>
      <c r="T50" s="155"/>
      <c r="U50" s="155"/>
      <c r="V50" s="155"/>
      <c r="W50" s="155"/>
      <c r="X50" s="155"/>
      <c r="Y50" s="155"/>
      <c r="Z50" s="155"/>
      <c r="AA50" s="155"/>
      <c r="AB50" s="155"/>
      <c r="AC50" s="155"/>
      <c r="AD50" s="155"/>
      <c r="AE50" s="155"/>
      <c r="AF50" s="155"/>
      <c r="AG50" s="155"/>
      <c r="AH50" s="155"/>
      <c r="AI50" s="155"/>
      <c r="AJ50" s="155"/>
      <c r="AK50" s="155"/>
      <c r="AL50" s="155"/>
      <c r="AM50" s="155"/>
      <c r="AN50" s="155"/>
      <c r="AO50" s="155"/>
      <c r="AP50" s="155"/>
      <c r="AQ50" s="155"/>
      <c r="AR50" s="155"/>
      <c r="AS50" s="155"/>
      <c r="AT50" s="155"/>
      <c r="AU50" s="155"/>
      <c r="AV50" s="155"/>
      <c r="AW50" s="155"/>
      <c r="AX50" s="155"/>
      <c r="AY50" s="156"/>
      <c r="AZ50" s="156"/>
      <c r="BA50" s="155"/>
      <c r="BB50" s="155"/>
      <c r="BC50" s="155"/>
      <c r="BD50" s="155"/>
      <c r="BE50" s="155"/>
      <c r="BF50" s="156"/>
      <c r="BG50" s="156"/>
      <c r="BH50" s="156"/>
      <c r="BI50" s="77"/>
      <c r="BJ50" s="77"/>
      <c r="BK50" s="77"/>
      <c r="BL50" s="77"/>
      <c r="BM50" s="77"/>
      <c r="BN50" s="77"/>
      <c r="BO50" s="77"/>
      <c r="BP50" s="77"/>
      <c r="BQ50" s="77"/>
      <c r="BR50" s="77"/>
      <c r="BS50" s="77"/>
      <c r="BT50" s="77"/>
      <c r="BU50" s="77"/>
      <c r="BV50" s="77"/>
      <c r="BW50" s="77"/>
      <c r="BX50" s="77"/>
      <c r="BY50" s="77"/>
      <c r="BZ50" s="77"/>
      <c r="CA50" s="77"/>
      <c r="CB50" s="77"/>
      <c r="CC50" s="77"/>
      <c r="CD50" s="77"/>
      <c r="CE50" s="77"/>
      <c r="CF50" s="77"/>
      <c r="CG50" s="77"/>
      <c r="CH50" s="77"/>
      <c r="CI50" s="77"/>
      <c r="CJ50" s="77"/>
      <c r="CK50" s="77"/>
      <c r="CL50" s="77"/>
      <c r="CM50" s="77"/>
      <c r="CN50" s="77"/>
      <c r="CO50" s="77"/>
      <c r="CP50" s="77"/>
      <c r="CQ50" s="77"/>
      <c r="CR50" s="77"/>
      <c r="CS50" s="77"/>
      <c r="CT50" s="77"/>
      <c r="CU50" s="77"/>
      <c r="CV50" s="77"/>
      <c r="CW50" s="77"/>
      <c r="CX50" s="77"/>
      <c r="CY50" s="77"/>
      <c r="CZ50" s="77"/>
      <c r="DA50" s="77"/>
      <c r="DB50" s="77"/>
      <c r="DC50" s="77"/>
      <c r="DD50" s="77"/>
      <c r="DE50" s="77"/>
      <c r="DF50" s="77"/>
      <c r="DG50" s="77"/>
      <c r="DH50" s="77"/>
      <c r="DI50" s="77"/>
      <c r="DJ50" s="77"/>
      <c r="DK50" s="77"/>
      <c r="DL50" s="77"/>
      <c r="DM50" s="77"/>
      <c r="DN50" s="77"/>
      <c r="DO50" s="77"/>
      <c r="DP50" s="77"/>
      <c r="DQ50" s="77"/>
      <c r="DR50" s="77"/>
      <c r="DS50" s="77"/>
      <c r="DT50" s="77"/>
      <c r="DU50" s="77"/>
      <c r="DV50" s="77"/>
      <c r="DW50" s="77"/>
      <c r="DX50" s="77"/>
      <c r="DY50" s="77"/>
      <c r="DZ50" s="77"/>
      <c r="EA50" s="77"/>
      <c r="EB50" s="77"/>
      <c r="EC50" s="77"/>
      <c r="ED50" s="77"/>
      <c r="EE50" s="77"/>
      <c r="EF50" s="77"/>
      <c r="EG50" s="77"/>
      <c r="EH50" s="77"/>
      <c r="EI50" s="77"/>
      <c r="EJ50" s="77"/>
    </row>
    <row r="51" spans="1:140" ht="31.9" customHeight="1" x14ac:dyDescent="0.2">
      <c r="A51" s="155"/>
      <c r="B51" s="23"/>
      <c r="C51" s="24"/>
      <c r="D51" s="25" t="s">
        <v>3</v>
      </c>
      <c r="E51" s="25" t="s">
        <v>4</v>
      </c>
      <c r="F51" s="25" t="s">
        <v>331</v>
      </c>
      <c r="G51" s="25" t="s">
        <v>323</v>
      </c>
      <c r="H51" s="25" t="s">
        <v>266</v>
      </c>
      <c r="I51" s="25" t="s">
        <v>189</v>
      </c>
      <c r="J51" s="25" t="s">
        <v>267</v>
      </c>
      <c r="K51" s="25" t="s">
        <v>187</v>
      </c>
      <c r="L51" s="25" t="s">
        <v>186</v>
      </c>
      <c r="M51" s="25" t="s">
        <v>268</v>
      </c>
      <c r="N51" s="25" t="s">
        <v>269</v>
      </c>
      <c r="O51" s="25" t="s">
        <v>270</v>
      </c>
      <c r="P51" s="25" t="s">
        <v>346</v>
      </c>
      <c r="Q51" s="155"/>
      <c r="R51" s="155"/>
      <c r="S51" s="155"/>
      <c r="T51" s="155"/>
      <c r="U51" s="155"/>
      <c r="V51" s="155"/>
      <c r="W51" s="155"/>
      <c r="X51" s="155"/>
      <c r="Y51" s="155"/>
      <c r="Z51" s="155"/>
      <c r="AA51" s="155"/>
      <c r="AB51" s="155"/>
      <c r="AC51" s="155"/>
      <c r="AD51" s="155"/>
      <c r="AE51" s="155"/>
      <c r="AF51" s="155"/>
      <c r="AG51" s="155"/>
      <c r="AH51" s="155"/>
      <c r="AI51" s="155"/>
      <c r="AJ51" s="155"/>
      <c r="AK51" s="155"/>
      <c r="AL51" s="155"/>
      <c r="AM51" s="155"/>
      <c r="AN51" s="155"/>
      <c r="AO51" s="155"/>
      <c r="AP51" s="155"/>
      <c r="AQ51" s="155"/>
      <c r="AR51" s="155"/>
      <c r="AS51" s="155"/>
      <c r="AT51" s="155"/>
      <c r="AU51" s="155"/>
      <c r="AV51" s="155"/>
      <c r="AW51" s="155"/>
      <c r="AX51" s="155"/>
      <c r="AY51" s="156"/>
      <c r="AZ51" s="156"/>
      <c r="BA51" s="155"/>
      <c r="BB51" s="155"/>
      <c r="BC51" s="155"/>
      <c r="BD51" s="155"/>
      <c r="BE51" s="155"/>
      <c r="BF51" s="156"/>
      <c r="BG51" s="156"/>
      <c r="BH51" s="156"/>
      <c r="BI51" s="77"/>
      <c r="BJ51" s="77"/>
      <c r="BK51" s="77"/>
      <c r="BL51" s="77"/>
      <c r="BM51" s="77"/>
      <c r="BN51" s="77"/>
      <c r="BO51" s="77"/>
      <c r="BP51" s="77"/>
      <c r="BQ51" s="77"/>
      <c r="BR51" s="77"/>
      <c r="BS51" s="77"/>
      <c r="BT51" s="77"/>
      <c r="BU51" s="77"/>
      <c r="BV51" s="77"/>
      <c r="BW51" s="77"/>
      <c r="BX51" s="77"/>
      <c r="BY51" s="77"/>
      <c r="BZ51" s="77"/>
      <c r="CA51" s="77"/>
      <c r="CB51" s="77"/>
      <c r="CC51" s="77"/>
      <c r="CD51" s="77"/>
      <c r="CE51" s="77"/>
      <c r="CF51" s="77"/>
      <c r="CG51" s="77"/>
      <c r="CH51" s="77"/>
      <c r="CI51" s="77"/>
      <c r="CJ51" s="77"/>
      <c r="CK51" s="77"/>
      <c r="CL51" s="77"/>
      <c r="CM51" s="77"/>
      <c r="CN51" s="77"/>
      <c r="CO51" s="77"/>
      <c r="CP51" s="77"/>
      <c r="CQ51" s="77"/>
      <c r="CR51" s="77"/>
      <c r="CS51" s="77"/>
      <c r="CT51" s="77"/>
      <c r="CU51" s="77"/>
      <c r="CV51" s="77"/>
      <c r="CW51" s="77"/>
      <c r="CX51" s="77"/>
      <c r="CY51" s="77"/>
      <c r="CZ51" s="77"/>
      <c r="DA51" s="77"/>
      <c r="DB51" s="77"/>
      <c r="DC51" s="77"/>
      <c r="DD51" s="77"/>
      <c r="DE51" s="77"/>
      <c r="DF51" s="77"/>
      <c r="DG51" s="77"/>
      <c r="DH51" s="77"/>
      <c r="DI51" s="77"/>
      <c r="DJ51" s="77"/>
      <c r="DK51" s="77"/>
      <c r="DL51" s="77"/>
      <c r="DM51" s="77"/>
      <c r="DN51" s="77"/>
      <c r="DO51" s="77"/>
      <c r="DP51" s="77"/>
      <c r="DQ51" s="77"/>
      <c r="DR51" s="77"/>
      <c r="DS51" s="77"/>
      <c r="DT51" s="77"/>
      <c r="DU51" s="77"/>
      <c r="DV51" s="77"/>
      <c r="DW51" s="77"/>
      <c r="DX51" s="77"/>
      <c r="DY51" s="77"/>
      <c r="DZ51" s="77"/>
      <c r="EA51" s="77"/>
      <c r="EB51" s="77"/>
      <c r="EC51" s="77"/>
      <c r="ED51" s="77"/>
      <c r="EE51" s="77"/>
      <c r="EF51" s="77"/>
      <c r="EG51" s="77"/>
      <c r="EH51" s="77"/>
      <c r="EI51" s="77"/>
      <c r="EJ51" s="77"/>
    </row>
    <row r="52" spans="1:140" ht="31.9" customHeight="1" x14ac:dyDescent="0.2">
      <c r="A52" s="155"/>
      <c r="B52" s="26">
        <v>15</v>
      </c>
      <c r="C52" s="111" t="s">
        <v>358</v>
      </c>
      <c r="D52" s="27">
        <f>(D19+(D18*0.27))*$E$32</f>
        <v>231281622</v>
      </c>
      <c r="E52" s="27">
        <f t="shared" ref="E52:P52" si="8">(E19+(E18*0.27))*$E$32</f>
        <v>70378963.199999988</v>
      </c>
      <c r="F52" s="27">
        <f t="shared" si="8"/>
        <v>23679259.200000003</v>
      </c>
      <c r="G52" s="27">
        <f t="shared" si="8"/>
        <v>76077867.599999994</v>
      </c>
      <c r="H52" s="27">
        <f t="shared" si="8"/>
        <v>3275166.96</v>
      </c>
      <c r="I52" s="27">
        <f t="shared" si="8"/>
        <v>8434216.8000000007</v>
      </c>
      <c r="J52" s="27">
        <f t="shared" si="8"/>
        <v>2908697.8499999996</v>
      </c>
      <c r="K52" s="27">
        <f t="shared" si="8"/>
        <v>1217610.24</v>
      </c>
      <c r="L52" s="27">
        <f t="shared" si="8"/>
        <v>718866.89999999991</v>
      </c>
      <c r="M52" s="27">
        <f t="shared" si="8"/>
        <v>14688122.399999999</v>
      </c>
      <c r="N52" s="27">
        <f t="shared" si="8"/>
        <v>1436587.2000000002</v>
      </c>
      <c r="O52" s="27">
        <f t="shared" si="8"/>
        <v>7777210.1399999997</v>
      </c>
      <c r="P52" s="27">
        <f t="shared" si="8"/>
        <v>55343168.099999994</v>
      </c>
      <c r="Q52" s="155"/>
      <c r="R52" s="155"/>
      <c r="S52" s="155"/>
      <c r="T52" s="155"/>
      <c r="U52" s="155"/>
      <c r="V52" s="155"/>
      <c r="W52" s="155"/>
      <c r="X52" s="155"/>
      <c r="Y52" s="155"/>
      <c r="Z52" s="155"/>
      <c r="AA52" s="155"/>
      <c r="AB52" s="155"/>
      <c r="AC52" s="155"/>
      <c r="AD52" s="155"/>
      <c r="AE52" s="155"/>
      <c r="AF52" s="155"/>
      <c r="AG52" s="155"/>
      <c r="AH52" s="155"/>
      <c r="AI52" s="155"/>
      <c r="AJ52" s="155"/>
      <c r="AK52" s="155"/>
      <c r="AL52" s="155"/>
      <c r="AM52" s="155"/>
      <c r="AN52" s="155"/>
      <c r="AO52" s="155"/>
      <c r="AP52" s="155"/>
      <c r="AQ52" s="155"/>
      <c r="AR52" s="155"/>
      <c r="AS52" s="155"/>
      <c r="AT52" s="155"/>
      <c r="AU52" s="155"/>
      <c r="AV52" s="155"/>
      <c r="AW52" s="155"/>
      <c r="AX52" s="155"/>
      <c r="AY52" s="156"/>
      <c r="AZ52" s="156"/>
      <c r="BA52" s="155"/>
      <c r="BB52" s="155"/>
      <c r="BC52" s="155"/>
      <c r="BD52" s="155"/>
      <c r="BE52" s="155"/>
      <c r="BF52" s="156"/>
      <c r="BG52" s="156"/>
      <c r="BH52" s="156"/>
      <c r="BI52" s="77"/>
      <c r="BJ52" s="77"/>
      <c r="BK52" s="77"/>
      <c r="BL52" s="77"/>
      <c r="BM52" s="77"/>
      <c r="BN52" s="77"/>
      <c r="BO52" s="77"/>
      <c r="BP52" s="77"/>
      <c r="BQ52" s="77"/>
      <c r="BR52" s="77"/>
      <c r="BS52" s="77"/>
      <c r="BT52" s="77"/>
      <c r="BU52" s="77"/>
      <c r="BV52" s="77"/>
      <c r="BW52" s="77"/>
      <c r="BX52" s="77"/>
      <c r="BY52" s="77"/>
      <c r="BZ52" s="77"/>
      <c r="CA52" s="77"/>
      <c r="CB52" s="77"/>
      <c r="CC52" s="77"/>
      <c r="CD52" s="77"/>
      <c r="CE52" s="77"/>
      <c r="CF52" s="77"/>
      <c r="CG52" s="77"/>
      <c r="CH52" s="77"/>
      <c r="CI52" s="77"/>
      <c r="CJ52" s="77"/>
      <c r="CK52" s="77"/>
      <c r="CL52" s="77"/>
      <c r="CM52" s="77"/>
      <c r="CN52" s="77"/>
      <c r="CO52" s="77"/>
      <c r="CP52" s="77"/>
      <c r="CQ52" s="77"/>
      <c r="CR52" s="77"/>
      <c r="CS52" s="77"/>
      <c r="CT52" s="77"/>
      <c r="CU52" s="77"/>
      <c r="CV52" s="77"/>
      <c r="CW52" s="77"/>
      <c r="CX52" s="77"/>
      <c r="CY52" s="77"/>
      <c r="CZ52" s="77"/>
      <c r="DA52" s="77"/>
      <c r="DB52" s="77"/>
      <c r="DC52" s="77"/>
      <c r="DD52" s="77"/>
      <c r="DE52" s="77"/>
      <c r="DF52" s="77"/>
      <c r="DG52" s="77"/>
      <c r="DH52" s="77"/>
      <c r="DI52" s="77"/>
      <c r="DJ52" s="77"/>
      <c r="DK52" s="77"/>
      <c r="DL52" s="77"/>
      <c r="DM52" s="77"/>
      <c r="DN52" s="77"/>
      <c r="DO52" s="77"/>
      <c r="DP52" s="77"/>
      <c r="DQ52" s="77"/>
      <c r="DR52" s="77"/>
      <c r="DS52" s="77"/>
      <c r="DT52" s="77"/>
      <c r="DU52" s="77"/>
      <c r="DV52" s="77"/>
      <c r="DW52" s="77"/>
      <c r="DX52" s="77"/>
      <c r="DY52" s="77"/>
      <c r="DZ52" s="77"/>
      <c r="EA52" s="77"/>
      <c r="EB52" s="77"/>
      <c r="EC52" s="77"/>
      <c r="ED52" s="77"/>
      <c r="EE52" s="77"/>
      <c r="EF52" s="77"/>
      <c r="EG52" s="77"/>
      <c r="EH52" s="77"/>
      <c r="EI52" s="77"/>
      <c r="EJ52" s="77"/>
    </row>
    <row r="53" spans="1:140" ht="31.9" customHeight="1" x14ac:dyDescent="0.2">
      <c r="A53" s="155"/>
      <c r="B53" s="26">
        <v>16</v>
      </c>
      <c r="C53" s="111" t="s">
        <v>361</v>
      </c>
      <c r="D53" s="27">
        <f>(D19*($D$28/100)+(D18*0.27))*$E$33</f>
        <v>105570504</v>
      </c>
      <c r="E53" s="27">
        <f t="shared" ref="E53:P53" si="9">(E19*($D$28/100)+(E18*0.27))*$E$33</f>
        <v>21726182.400000002</v>
      </c>
      <c r="F53" s="27">
        <f t="shared" si="9"/>
        <v>6567494.4000000004</v>
      </c>
      <c r="G53" s="27">
        <f t="shared" si="9"/>
        <v>21100363.199999999</v>
      </c>
      <c r="H53" s="27">
        <f t="shared" si="9"/>
        <v>884070.72</v>
      </c>
      <c r="I53" s="27">
        <f t="shared" si="9"/>
        <v>764265.60000000009</v>
      </c>
      <c r="J53" s="27">
        <f t="shared" si="9"/>
        <v>1136446.2</v>
      </c>
      <c r="K53" s="27">
        <f t="shared" si="9"/>
        <v>375879.67999999999</v>
      </c>
      <c r="L53" s="27">
        <f t="shared" si="9"/>
        <v>426610.8</v>
      </c>
      <c r="M53" s="27">
        <f t="shared" si="9"/>
        <v>4185148.8000000003</v>
      </c>
      <c r="N53" s="27">
        <f t="shared" si="9"/>
        <v>310022.40000000002</v>
      </c>
      <c r="O53" s="27">
        <f t="shared" si="9"/>
        <v>1403574.48</v>
      </c>
      <c r="P53" s="27">
        <f t="shared" si="9"/>
        <v>16636369.200000001</v>
      </c>
      <c r="Q53" s="155"/>
      <c r="R53" s="155"/>
      <c r="S53" s="155"/>
      <c r="T53" s="155"/>
      <c r="U53" s="155"/>
      <c r="V53" s="155"/>
      <c r="W53" s="155"/>
      <c r="X53" s="155"/>
      <c r="Y53" s="155"/>
      <c r="Z53" s="155"/>
      <c r="AA53" s="155"/>
      <c r="AB53" s="155"/>
      <c r="AC53" s="155"/>
      <c r="AD53" s="155"/>
      <c r="AE53" s="155"/>
      <c r="AF53" s="155"/>
      <c r="AG53" s="155"/>
      <c r="AH53" s="155"/>
      <c r="AI53" s="155"/>
      <c r="AJ53" s="155"/>
      <c r="AK53" s="155"/>
      <c r="AL53" s="155"/>
      <c r="AM53" s="155"/>
      <c r="AN53" s="155"/>
      <c r="AO53" s="155"/>
      <c r="AP53" s="155"/>
      <c r="AQ53" s="155"/>
      <c r="AR53" s="155"/>
      <c r="AS53" s="155"/>
      <c r="AT53" s="155"/>
      <c r="AU53" s="155"/>
      <c r="AV53" s="155"/>
      <c r="AW53" s="155"/>
      <c r="AX53" s="155"/>
      <c r="AY53" s="156"/>
      <c r="AZ53" s="156"/>
      <c r="BA53" s="155"/>
      <c r="BB53" s="155"/>
      <c r="BC53" s="155"/>
      <c r="BD53" s="155"/>
      <c r="BE53" s="155"/>
      <c r="BF53" s="156"/>
      <c r="BG53" s="156"/>
      <c r="BH53" s="156"/>
      <c r="BI53" s="77"/>
      <c r="BJ53" s="77"/>
      <c r="BK53" s="77"/>
      <c r="BL53" s="77"/>
      <c r="BM53" s="77"/>
      <c r="BN53" s="77"/>
      <c r="BO53" s="77"/>
      <c r="BP53" s="77"/>
      <c r="BQ53" s="77"/>
      <c r="BR53" s="77"/>
      <c r="BS53" s="77"/>
      <c r="BT53" s="77"/>
      <c r="BU53" s="77"/>
      <c r="BV53" s="77"/>
      <c r="BW53" s="77"/>
      <c r="BX53" s="77"/>
      <c r="BY53" s="77"/>
      <c r="BZ53" s="77"/>
      <c r="CA53" s="77"/>
      <c r="CB53" s="77"/>
      <c r="CC53" s="77"/>
      <c r="CD53" s="77"/>
      <c r="CE53" s="77"/>
      <c r="CF53" s="77"/>
      <c r="CG53" s="77"/>
      <c r="CH53" s="77"/>
      <c r="CI53" s="77"/>
      <c r="CJ53" s="77"/>
      <c r="CK53" s="77"/>
      <c r="CL53" s="77"/>
      <c r="CM53" s="77"/>
      <c r="CN53" s="77"/>
      <c r="CO53" s="77"/>
      <c r="CP53" s="77"/>
      <c r="CQ53" s="77"/>
      <c r="CR53" s="77"/>
      <c r="CS53" s="77"/>
      <c r="CT53" s="77"/>
      <c r="CU53" s="77"/>
      <c r="CV53" s="77"/>
      <c r="CW53" s="77"/>
      <c r="CX53" s="77"/>
      <c r="CY53" s="77"/>
      <c r="CZ53" s="77"/>
      <c r="DA53" s="77"/>
      <c r="DB53" s="77"/>
      <c r="DC53" s="77"/>
      <c r="DD53" s="77"/>
      <c r="DE53" s="77"/>
      <c r="DF53" s="77"/>
      <c r="DG53" s="77"/>
      <c r="DH53" s="77"/>
      <c r="DI53" s="77"/>
      <c r="DJ53" s="77"/>
      <c r="DK53" s="77"/>
      <c r="DL53" s="77"/>
      <c r="DM53" s="77"/>
      <c r="DN53" s="77"/>
      <c r="DO53" s="77"/>
      <c r="DP53" s="77"/>
      <c r="DQ53" s="77"/>
      <c r="DR53" s="77"/>
      <c r="DS53" s="77"/>
      <c r="DT53" s="77"/>
      <c r="DU53" s="77"/>
      <c r="DV53" s="77"/>
      <c r="DW53" s="77"/>
      <c r="DX53" s="77"/>
      <c r="DY53" s="77"/>
      <c r="DZ53" s="77"/>
      <c r="EA53" s="77"/>
      <c r="EB53" s="77"/>
      <c r="EC53" s="77"/>
      <c r="ED53" s="77"/>
      <c r="EE53" s="77"/>
      <c r="EF53" s="77"/>
      <c r="EG53" s="77"/>
      <c r="EH53" s="77"/>
      <c r="EI53" s="77"/>
      <c r="EJ53" s="77"/>
    </row>
    <row r="54" spans="1:140" ht="31.9" customHeight="1" x14ac:dyDescent="0.2">
      <c r="A54" s="155"/>
      <c r="B54" s="74"/>
      <c r="C54" s="170"/>
      <c r="D54" s="48"/>
      <c r="E54" s="48"/>
      <c r="F54" s="48"/>
      <c r="G54" s="266"/>
      <c r="H54" s="48"/>
      <c r="I54" s="48"/>
      <c r="J54" s="48"/>
      <c r="K54" s="48"/>
      <c r="L54" s="48"/>
      <c r="M54" s="48"/>
      <c r="N54" s="48"/>
      <c r="O54" s="48"/>
      <c r="P54" s="155"/>
      <c r="Q54" s="155"/>
      <c r="R54" s="155"/>
      <c r="S54" s="155"/>
      <c r="T54" s="155"/>
      <c r="U54" s="155"/>
      <c r="V54" s="155"/>
      <c r="W54" s="155"/>
      <c r="X54" s="155"/>
      <c r="Y54" s="155"/>
      <c r="Z54" s="155"/>
      <c r="AA54" s="155"/>
      <c r="AB54" s="155"/>
      <c r="AC54" s="155"/>
      <c r="AD54" s="155"/>
      <c r="AE54" s="155"/>
      <c r="AF54" s="155"/>
      <c r="AG54" s="155"/>
      <c r="AH54" s="155"/>
      <c r="AI54" s="155"/>
      <c r="AJ54" s="155"/>
      <c r="AK54" s="155"/>
      <c r="AL54" s="155"/>
      <c r="AM54" s="155"/>
      <c r="AN54" s="155"/>
      <c r="AO54" s="155"/>
      <c r="AP54" s="155"/>
      <c r="AQ54" s="155"/>
      <c r="AR54" s="155"/>
      <c r="AS54" s="155"/>
      <c r="AT54" s="155"/>
      <c r="AU54" s="155"/>
      <c r="AV54" s="155"/>
      <c r="AW54" s="155"/>
      <c r="AX54" s="155"/>
      <c r="AY54" s="156"/>
      <c r="AZ54" s="156"/>
      <c r="BA54" s="155"/>
      <c r="BB54" s="155"/>
      <c r="BC54" s="155"/>
      <c r="BD54" s="155"/>
      <c r="BE54" s="155"/>
      <c r="BF54" s="156"/>
      <c r="BG54" s="156"/>
      <c r="BH54" s="156"/>
      <c r="BI54" s="77"/>
      <c r="BJ54" s="77"/>
      <c r="BK54" s="77"/>
      <c r="BL54" s="77"/>
      <c r="BM54" s="77"/>
      <c r="BN54" s="77"/>
      <c r="BO54" s="77"/>
      <c r="BP54" s="77"/>
      <c r="BQ54" s="77"/>
      <c r="BR54" s="77"/>
      <c r="BS54" s="77"/>
      <c r="BT54" s="77"/>
      <c r="BU54" s="77"/>
      <c r="BV54" s="77"/>
      <c r="BW54" s="77"/>
      <c r="BX54" s="77"/>
      <c r="BY54" s="77"/>
      <c r="BZ54" s="77"/>
      <c r="CA54" s="77"/>
      <c r="CB54" s="77"/>
      <c r="CC54" s="77"/>
      <c r="CD54" s="77"/>
      <c r="CE54" s="77"/>
      <c r="CF54" s="77"/>
      <c r="CG54" s="77"/>
      <c r="CH54" s="77"/>
      <c r="CI54" s="77"/>
      <c r="CJ54" s="77"/>
      <c r="CK54" s="77"/>
      <c r="CL54" s="77"/>
      <c r="CM54" s="77"/>
      <c r="CN54" s="77"/>
      <c r="CO54" s="77"/>
      <c r="CP54" s="77"/>
      <c r="CQ54" s="77"/>
      <c r="CR54" s="77"/>
      <c r="CS54" s="77"/>
      <c r="CT54" s="77"/>
      <c r="CU54" s="77"/>
      <c r="CV54" s="77"/>
      <c r="CW54" s="77"/>
      <c r="CX54" s="77"/>
      <c r="CY54" s="77"/>
      <c r="CZ54" s="77"/>
      <c r="DA54" s="77"/>
      <c r="DB54" s="77"/>
      <c r="DC54" s="77"/>
      <c r="DD54" s="77"/>
      <c r="DE54" s="77"/>
      <c r="DF54" s="77"/>
      <c r="DG54" s="77"/>
      <c r="DH54" s="77"/>
      <c r="DI54" s="77"/>
      <c r="DJ54" s="77"/>
      <c r="DK54" s="77"/>
      <c r="DL54" s="77"/>
      <c r="DM54" s="77"/>
      <c r="DN54" s="77"/>
      <c r="DO54" s="77"/>
      <c r="DP54" s="77"/>
      <c r="DQ54" s="77"/>
      <c r="DR54" s="77"/>
      <c r="DS54" s="77"/>
      <c r="DT54" s="77"/>
      <c r="DU54" s="77"/>
      <c r="DV54" s="77"/>
      <c r="DW54" s="77"/>
      <c r="DX54" s="77"/>
      <c r="DY54" s="77"/>
      <c r="DZ54" s="77"/>
      <c r="EA54" s="77"/>
      <c r="EB54" s="77"/>
      <c r="EC54" s="77"/>
      <c r="ED54" s="77"/>
      <c r="EE54" s="77"/>
      <c r="EF54" s="77"/>
      <c r="EG54" s="77"/>
      <c r="EH54" s="77"/>
      <c r="EI54" s="77"/>
      <c r="EJ54" s="77"/>
    </row>
    <row r="55" spans="1:140" ht="31.9" customHeight="1" x14ac:dyDescent="0.2">
      <c r="A55" s="155"/>
      <c r="B55" s="180"/>
      <c r="C55" s="84" t="s">
        <v>239</v>
      </c>
      <c r="P55" s="155"/>
      <c r="Q55" s="155"/>
      <c r="R55" s="155"/>
      <c r="S55" s="155"/>
      <c r="T55" s="155"/>
      <c r="U55" s="155"/>
      <c r="V55" s="155"/>
      <c r="W55" s="155"/>
      <c r="X55" s="155"/>
      <c r="Y55" s="155"/>
      <c r="Z55" s="155"/>
      <c r="AA55" s="155"/>
      <c r="AB55" s="155"/>
      <c r="AC55" s="155"/>
      <c r="AD55" s="155"/>
      <c r="AE55" s="155"/>
      <c r="AF55" s="155"/>
      <c r="AG55" s="155"/>
      <c r="AH55" s="155"/>
      <c r="AI55" s="155"/>
      <c r="AJ55" s="155"/>
      <c r="AK55" s="155"/>
      <c r="AL55" s="155"/>
      <c r="AM55" s="155"/>
      <c r="AN55" s="155"/>
      <c r="AO55" s="155"/>
      <c r="AP55" s="155"/>
      <c r="AQ55" s="155"/>
      <c r="AR55" s="155"/>
      <c r="AS55" s="155"/>
      <c r="AT55" s="155"/>
      <c r="AU55" s="155"/>
      <c r="AV55" s="155"/>
      <c r="AW55" s="155"/>
      <c r="AX55" s="155"/>
      <c r="AY55" s="156"/>
      <c r="AZ55" s="156"/>
      <c r="BA55" s="155"/>
      <c r="BB55" s="155"/>
      <c r="BC55" s="155"/>
      <c r="BD55" s="155"/>
      <c r="BE55" s="155"/>
      <c r="BF55" s="156"/>
      <c r="BG55" s="156"/>
      <c r="BH55" s="156"/>
      <c r="BI55" s="77"/>
      <c r="BJ55" s="77"/>
      <c r="BK55" s="77"/>
      <c r="BL55" s="77"/>
      <c r="BM55" s="77"/>
      <c r="BN55" s="77"/>
      <c r="BO55" s="77"/>
      <c r="BP55" s="77"/>
      <c r="BQ55" s="77"/>
      <c r="BR55" s="77"/>
      <c r="BS55" s="77"/>
      <c r="BT55" s="77"/>
      <c r="BU55" s="77"/>
      <c r="BV55" s="77"/>
      <c r="BW55" s="77"/>
      <c r="BX55" s="77"/>
      <c r="BY55" s="77"/>
      <c r="BZ55" s="77"/>
      <c r="CA55" s="77"/>
      <c r="CB55" s="77"/>
      <c r="CC55" s="77"/>
      <c r="CD55" s="77"/>
      <c r="CE55" s="77"/>
      <c r="CF55" s="77"/>
      <c r="CG55" s="77"/>
      <c r="CH55" s="77"/>
      <c r="CI55" s="77"/>
      <c r="CJ55" s="77"/>
      <c r="CK55" s="77"/>
      <c r="CL55" s="77"/>
      <c r="CM55" s="77"/>
      <c r="CN55" s="77"/>
      <c r="CO55" s="77"/>
      <c r="CP55" s="77"/>
      <c r="CQ55" s="77"/>
      <c r="CR55" s="77"/>
      <c r="CS55" s="77"/>
      <c r="CT55" s="77"/>
      <c r="CU55" s="77"/>
      <c r="CV55" s="77"/>
      <c r="CW55" s="77"/>
      <c r="CX55" s="77"/>
      <c r="CY55" s="77"/>
      <c r="CZ55" s="77"/>
      <c r="DA55" s="77"/>
      <c r="DB55" s="77"/>
      <c r="DC55" s="77"/>
      <c r="DD55" s="77"/>
      <c r="DE55" s="77"/>
      <c r="DF55" s="77"/>
      <c r="DG55" s="77"/>
      <c r="DH55" s="77"/>
      <c r="DI55" s="77"/>
      <c r="DJ55" s="77"/>
      <c r="DK55" s="77"/>
      <c r="DL55" s="77"/>
      <c r="DM55" s="77"/>
      <c r="DN55" s="77"/>
      <c r="DO55" s="77"/>
      <c r="DP55" s="77"/>
      <c r="DQ55" s="77"/>
      <c r="DR55" s="77"/>
      <c r="DS55" s="77"/>
      <c r="DT55" s="77"/>
      <c r="DU55" s="77"/>
      <c r="DV55" s="77"/>
      <c r="DW55" s="77"/>
      <c r="DX55" s="77"/>
      <c r="DY55" s="77"/>
      <c r="DZ55" s="77"/>
      <c r="EA55" s="77"/>
      <c r="EB55" s="77"/>
      <c r="EC55" s="77"/>
      <c r="ED55" s="77"/>
      <c r="EE55" s="77"/>
      <c r="EF55" s="77"/>
      <c r="EG55" s="77"/>
      <c r="EH55" s="77"/>
      <c r="EI55" s="77"/>
      <c r="EJ55" s="77"/>
    </row>
    <row r="56" spans="1:140" ht="31.9" customHeight="1" x14ac:dyDescent="0.2">
      <c r="A56" s="155"/>
      <c r="B56" s="180"/>
      <c r="C56" s="84"/>
      <c r="P56" s="155"/>
      <c r="Q56" s="155"/>
      <c r="R56" s="155"/>
      <c r="S56" s="155"/>
      <c r="T56" s="155"/>
      <c r="U56" s="155"/>
      <c r="V56" s="155"/>
      <c r="W56" s="155"/>
      <c r="X56" s="155"/>
      <c r="Y56" s="155"/>
      <c r="Z56" s="155"/>
      <c r="AA56" s="155"/>
      <c r="AB56" s="155"/>
      <c r="AC56" s="155"/>
      <c r="AD56" s="155"/>
      <c r="AE56" s="155"/>
      <c r="AF56" s="155"/>
      <c r="AG56" s="155"/>
      <c r="AH56" s="155"/>
      <c r="AI56" s="155"/>
      <c r="AJ56" s="155"/>
      <c r="AK56" s="155"/>
      <c r="AL56" s="155"/>
      <c r="AM56" s="155"/>
      <c r="AN56" s="155"/>
      <c r="AO56" s="155"/>
      <c r="AP56" s="155"/>
      <c r="AQ56" s="155"/>
      <c r="AR56" s="155"/>
      <c r="AS56" s="155"/>
      <c r="AT56" s="155"/>
      <c r="AU56" s="155"/>
      <c r="AV56" s="155"/>
      <c r="AW56" s="155"/>
      <c r="AX56" s="155"/>
      <c r="AY56" s="156"/>
      <c r="AZ56" s="156"/>
      <c r="BA56" s="155"/>
      <c r="BB56" s="155"/>
      <c r="BC56" s="155"/>
      <c r="BD56" s="155"/>
      <c r="BE56" s="155"/>
      <c r="BF56" s="156"/>
      <c r="BG56" s="156"/>
      <c r="BH56" s="156"/>
      <c r="BI56" s="77"/>
      <c r="BJ56" s="77"/>
      <c r="BK56" s="77"/>
      <c r="BL56" s="77"/>
      <c r="BM56" s="77"/>
      <c r="BN56" s="77"/>
      <c r="BO56" s="77"/>
      <c r="BP56" s="77"/>
      <c r="BQ56" s="77"/>
      <c r="BR56" s="77"/>
      <c r="BS56" s="77"/>
      <c r="BT56" s="77"/>
      <c r="BU56" s="77"/>
      <c r="BV56" s="77"/>
      <c r="BW56" s="77"/>
      <c r="BX56" s="77"/>
      <c r="BY56" s="77"/>
      <c r="BZ56" s="77"/>
      <c r="CA56" s="77"/>
      <c r="CB56" s="77"/>
      <c r="CC56" s="77"/>
      <c r="CD56" s="77"/>
      <c r="CE56" s="77"/>
      <c r="CF56" s="77"/>
      <c r="CG56" s="77"/>
      <c r="CH56" s="77"/>
      <c r="CI56" s="77"/>
      <c r="CJ56" s="77"/>
      <c r="CK56" s="77"/>
      <c r="CL56" s="77"/>
      <c r="CM56" s="77"/>
      <c r="CN56" s="77"/>
      <c r="CO56" s="77"/>
      <c r="CP56" s="77"/>
      <c r="CQ56" s="77"/>
      <c r="CR56" s="77"/>
      <c r="CS56" s="77"/>
      <c r="CT56" s="77"/>
      <c r="CU56" s="77"/>
      <c r="CV56" s="77"/>
      <c r="CW56" s="77"/>
      <c r="CX56" s="77"/>
      <c r="CY56" s="77"/>
      <c r="CZ56" s="77"/>
      <c r="DA56" s="77"/>
      <c r="DB56" s="77"/>
      <c r="DC56" s="77"/>
      <c r="DD56" s="77"/>
      <c r="DE56" s="77"/>
      <c r="DF56" s="77"/>
      <c r="DG56" s="77"/>
      <c r="DH56" s="77"/>
      <c r="DI56" s="77"/>
      <c r="DJ56" s="77"/>
      <c r="DK56" s="77"/>
      <c r="DL56" s="77"/>
      <c r="DM56" s="77"/>
      <c r="DN56" s="77"/>
      <c r="DO56" s="77"/>
      <c r="DP56" s="77"/>
      <c r="DQ56" s="77"/>
      <c r="DR56" s="77"/>
      <c r="DS56" s="77"/>
      <c r="DT56" s="77"/>
      <c r="DU56" s="77"/>
      <c r="DV56" s="77"/>
      <c r="DW56" s="77"/>
      <c r="DX56" s="77"/>
      <c r="DY56" s="77"/>
      <c r="DZ56" s="77"/>
      <c r="EA56" s="77"/>
      <c r="EB56" s="77"/>
      <c r="EC56" s="77"/>
      <c r="ED56" s="77"/>
      <c r="EE56" s="77"/>
      <c r="EF56" s="77"/>
      <c r="EG56" s="77"/>
      <c r="EH56" s="77"/>
      <c r="EI56" s="77"/>
      <c r="EJ56" s="77"/>
    </row>
    <row r="57" spans="1:140" ht="31.9" customHeight="1" x14ac:dyDescent="0.2">
      <c r="A57" s="155"/>
      <c r="B57" s="36" t="s">
        <v>282</v>
      </c>
      <c r="C57" s="180"/>
      <c r="P57" s="155"/>
      <c r="Q57" s="155"/>
      <c r="R57" s="155"/>
      <c r="S57" s="155"/>
      <c r="T57" s="155"/>
      <c r="U57" s="155"/>
      <c r="V57" s="155"/>
      <c r="W57" s="155"/>
      <c r="X57" s="155"/>
      <c r="Y57" s="155"/>
      <c r="Z57" s="155"/>
      <c r="AA57" s="155"/>
      <c r="AB57" s="155"/>
      <c r="AC57" s="155"/>
      <c r="AD57" s="155"/>
      <c r="AE57" s="155"/>
      <c r="AF57" s="155"/>
      <c r="AG57" s="155"/>
      <c r="AH57" s="155"/>
      <c r="AI57" s="155"/>
      <c r="AJ57" s="155"/>
      <c r="AK57" s="155"/>
      <c r="AL57" s="155"/>
      <c r="AM57" s="155"/>
      <c r="AN57" s="155"/>
      <c r="AO57" s="155"/>
      <c r="AP57" s="155"/>
      <c r="AQ57" s="155"/>
      <c r="AR57" s="155"/>
      <c r="AS57" s="155"/>
      <c r="AT57" s="155"/>
      <c r="AU57" s="155"/>
      <c r="AV57" s="155"/>
      <c r="AW57" s="155"/>
      <c r="AX57" s="155"/>
      <c r="AY57" s="156"/>
      <c r="AZ57" s="156"/>
      <c r="BA57" s="155"/>
      <c r="BB57" s="155"/>
      <c r="BC57" s="155"/>
      <c r="BD57" s="155"/>
      <c r="BE57" s="155"/>
      <c r="BF57" s="156"/>
      <c r="BG57" s="156"/>
      <c r="BH57" s="156"/>
      <c r="BI57" s="77"/>
      <c r="BJ57" s="77"/>
      <c r="BK57" s="77"/>
      <c r="BL57" s="77"/>
      <c r="BM57" s="77"/>
      <c r="BN57" s="77"/>
      <c r="BO57" s="77"/>
      <c r="BP57" s="77"/>
      <c r="BQ57" s="77"/>
      <c r="BR57" s="77"/>
      <c r="BS57" s="77"/>
      <c r="BT57" s="77"/>
      <c r="BU57" s="77"/>
      <c r="BV57" s="77"/>
      <c r="BW57" s="77"/>
      <c r="BX57" s="77"/>
      <c r="BY57" s="77"/>
      <c r="BZ57" s="77"/>
      <c r="CA57" s="77"/>
      <c r="CB57" s="77"/>
      <c r="CC57" s="77"/>
      <c r="CD57" s="77"/>
      <c r="CE57" s="77"/>
      <c r="CF57" s="77"/>
      <c r="CG57" s="77"/>
      <c r="CH57" s="77"/>
      <c r="CI57" s="77"/>
      <c r="CJ57" s="77"/>
      <c r="CK57" s="77"/>
      <c r="CL57" s="77"/>
      <c r="CM57" s="77"/>
      <c r="CN57" s="77"/>
      <c r="CO57" s="77"/>
      <c r="CP57" s="77"/>
      <c r="CQ57" s="77"/>
      <c r="CR57" s="77"/>
      <c r="CS57" s="77"/>
      <c r="CT57" s="77"/>
      <c r="CU57" s="77"/>
      <c r="CV57" s="77"/>
      <c r="CW57" s="77"/>
      <c r="CX57" s="77"/>
      <c r="CY57" s="77"/>
      <c r="CZ57" s="77"/>
      <c r="DA57" s="77"/>
      <c r="DB57" s="77"/>
      <c r="DC57" s="77"/>
      <c r="DD57" s="77"/>
      <c r="DE57" s="77"/>
      <c r="DF57" s="77"/>
      <c r="DG57" s="77"/>
      <c r="DH57" s="77"/>
      <c r="DI57" s="77"/>
      <c r="DJ57" s="77"/>
      <c r="DK57" s="77"/>
      <c r="DL57" s="77"/>
      <c r="DM57" s="77"/>
      <c r="DN57" s="77"/>
      <c r="DO57" s="77"/>
      <c r="DP57" s="77"/>
      <c r="DQ57" s="77"/>
      <c r="DR57" s="77"/>
      <c r="DS57" s="77"/>
      <c r="DT57" s="77"/>
      <c r="DU57" s="77"/>
      <c r="DV57" s="77"/>
      <c r="DW57" s="77"/>
      <c r="DX57" s="77"/>
      <c r="DY57" s="77"/>
      <c r="DZ57" s="77"/>
      <c r="EA57" s="77"/>
      <c r="EB57" s="77"/>
      <c r="EC57" s="77"/>
      <c r="ED57" s="77"/>
      <c r="EE57" s="77"/>
      <c r="EF57" s="77"/>
      <c r="EG57" s="77"/>
      <c r="EH57" s="77"/>
      <c r="EI57" s="77"/>
      <c r="EJ57" s="77"/>
    </row>
    <row r="58" spans="1:140" ht="31.9" customHeight="1" x14ac:dyDescent="0.2">
      <c r="A58" s="28"/>
      <c r="B58" s="23"/>
      <c r="C58" s="24"/>
      <c r="D58" s="25" t="s">
        <v>3</v>
      </c>
      <c r="E58" s="25" t="s">
        <v>4</v>
      </c>
      <c r="F58" s="25" t="s">
        <v>331</v>
      </c>
      <c r="G58" s="25" t="s">
        <v>323</v>
      </c>
      <c r="H58" s="25" t="s">
        <v>266</v>
      </c>
      <c r="I58" s="25" t="s">
        <v>189</v>
      </c>
      <c r="J58" s="25" t="s">
        <v>267</v>
      </c>
      <c r="K58" s="25" t="s">
        <v>187</v>
      </c>
      <c r="L58" s="25" t="s">
        <v>186</v>
      </c>
      <c r="M58" s="25" t="s">
        <v>268</v>
      </c>
      <c r="N58" s="25" t="s">
        <v>269</v>
      </c>
      <c r="O58" s="25" t="s">
        <v>270</v>
      </c>
      <c r="P58" s="25" t="s">
        <v>346</v>
      </c>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155"/>
      <c r="AX58" s="155"/>
      <c r="AY58" s="156"/>
      <c r="AZ58" s="156"/>
      <c r="BA58" s="155"/>
      <c r="BB58" s="155"/>
      <c r="BC58" s="155"/>
      <c r="BD58" s="155"/>
      <c r="BE58" s="155"/>
      <c r="BF58" s="156"/>
      <c r="BG58" s="156"/>
      <c r="BH58" s="156"/>
      <c r="BI58" s="77"/>
      <c r="BJ58" s="77"/>
      <c r="BK58" s="77"/>
      <c r="BL58" s="77"/>
      <c r="BM58" s="77"/>
      <c r="BN58" s="77"/>
      <c r="BO58" s="77"/>
      <c r="BP58" s="77"/>
      <c r="BQ58" s="77"/>
      <c r="BR58" s="77"/>
      <c r="BS58" s="77"/>
      <c r="BT58" s="77"/>
      <c r="BU58" s="77"/>
      <c r="BV58" s="77"/>
      <c r="BW58" s="77"/>
      <c r="BX58" s="77"/>
      <c r="BY58" s="77"/>
      <c r="BZ58" s="77"/>
      <c r="CA58" s="77"/>
      <c r="CB58" s="77"/>
      <c r="CC58" s="77"/>
      <c r="CD58" s="77"/>
      <c r="CE58" s="77"/>
      <c r="CF58" s="77"/>
      <c r="CG58" s="77"/>
      <c r="CH58" s="77"/>
      <c r="CI58" s="77"/>
      <c r="CJ58" s="77"/>
      <c r="CK58" s="77"/>
      <c r="CL58" s="77"/>
      <c r="CM58" s="77"/>
      <c r="CN58" s="77"/>
      <c r="CO58" s="77"/>
      <c r="CP58" s="77"/>
      <c r="CQ58" s="77"/>
      <c r="CR58" s="77"/>
      <c r="CS58" s="77"/>
      <c r="CT58" s="77"/>
      <c r="CU58" s="77"/>
      <c r="CV58" s="77"/>
      <c r="CW58" s="77"/>
      <c r="CX58" s="77"/>
      <c r="CY58" s="77"/>
      <c r="CZ58" s="77"/>
      <c r="DA58" s="77"/>
      <c r="DB58" s="77"/>
      <c r="DC58" s="77"/>
      <c r="DD58" s="77"/>
      <c r="DE58" s="77"/>
      <c r="DF58" s="77"/>
      <c r="DG58" s="77"/>
      <c r="DH58" s="77"/>
      <c r="DI58" s="77"/>
      <c r="DJ58" s="77"/>
      <c r="DK58" s="77"/>
      <c r="DL58" s="77"/>
      <c r="DM58" s="77"/>
      <c r="DN58" s="77"/>
      <c r="DO58" s="77"/>
      <c r="DP58" s="77"/>
      <c r="DQ58" s="77"/>
      <c r="DR58" s="77"/>
      <c r="DS58" s="77"/>
      <c r="DT58" s="77"/>
      <c r="DU58" s="77"/>
      <c r="DV58" s="77"/>
      <c r="DW58" s="77"/>
      <c r="DX58" s="77"/>
      <c r="DY58" s="77"/>
      <c r="DZ58" s="77"/>
      <c r="EA58" s="77"/>
      <c r="EB58" s="77"/>
      <c r="EC58" s="77"/>
      <c r="ED58" s="77"/>
      <c r="EE58" s="77"/>
      <c r="EF58" s="77"/>
      <c r="EG58" s="77"/>
      <c r="EH58" s="77"/>
      <c r="EI58" s="77"/>
      <c r="EJ58" s="77"/>
    </row>
    <row r="59" spans="1:140" ht="31.9" customHeight="1" x14ac:dyDescent="0.2">
      <c r="A59" s="155"/>
      <c r="B59" s="26">
        <v>17</v>
      </c>
      <c r="C59" s="111" t="s">
        <v>283</v>
      </c>
      <c r="D59" s="168">
        <f>D46*$D$39</f>
        <v>23766210</v>
      </c>
      <c r="E59" s="168">
        <f t="shared" ref="E59:O59" si="10">E46*$D$39</f>
        <v>8450676</v>
      </c>
      <c r="F59" s="168">
        <f t="shared" si="10"/>
        <v>2930256</v>
      </c>
      <c r="G59" s="168">
        <f t="shared" si="10"/>
        <v>9414468</v>
      </c>
      <c r="H59" s="168">
        <f t="shared" si="10"/>
        <v>408142.8</v>
      </c>
      <c r="I59" s="168">
        <f t="shared" si="10"/>
        <v>1228284</v>
      </c>
      <c r="J59" s="168">
        <f t="shared" si="10"/>
        <v>321306.75</v>
      </c>
      <c r="K59" s="168">
        <f t="shared" si="10"/>
        <v>146203.19999999998</v>
      </c>
      <c r="L59" s="168">
        <f t="shared" si="10"/>
        <v>62329.5</v>
      </c>
      <c r="M59" s="168">
        <f t="shared" si="10"/>
        <v>1804572</v>
      </c>
      <c r="N59" s="168">
        <f t="shared" si="10"/>
        <v>188136</v>
      </c>
      <c r="O59" s="168">
        <f t="shared" si="10"/>
        <v>1050707.7</v>
      </c>
      <c r="P59" s="168">
        <f>P46*$D$39</f>
        <v>6697795.5</v>
      </c>
      <c r="Q59" s="155"/>
      <c r="R59" s="155"/>
      <c r="S59" s="155"/>
      <c r="T59" s="155"/>
      <c r="U59" s="155"/>
      <c r="V59" s="155"/>
      <c r="W59" s="155"/>
      <c r="X59" s="155"/>
      <c r="Y59" s="155"/>
      <c r="Z59" s="155"/>
      <c r="AA59" s="155"/>
      <c r="AB59" s="155"/>
      <c r="AC59" s="155"/>
      <c r="AD59" s="155"/>
      <c r="AE59" s="155"/>
      <c r="AF59" s="155"/>
      <c r="AG59" s="155"/>
      <c r="AH59" s="155"/>
      <c r="AI59" s="155"/>
      <c r="AJ59" s="155"/>
      <c r="AK59" s="155"/>
      <c r="AL59" s="155"/>
      <c r="AM59" s="155"/>
      <c r="AN59" s="155"/>
      <c r="AO59" s="155"/>
      <c r="AP59" s="155"/>
      <c r="AQ59" s="155"/>
      <c r="AR59" s="155"/>
      <c r="AS59" s="155"/>
      <c r="AT59" s="155"/>
      <c r="AU59" s="155"/>
      <c r="AV59" s="28"/>
      <c r="AW59" s="155"/>
      <c r="AX59" s="155"/>
      <c r="AY59" s="156"/>
      <c r="AZ59" s="156"/>
      <c r="BA59" s="155"/>
      <c r="BB59" s="155"/>
      <c r="BC59" s="155"/>
      <c r="BD59" s="155"/>
      <c r="BE59" s="155"/>
      <c r="BF59" s="156"/>
      <c r="BG59" s="156"/>
      <c r="BH59" s="156"/>
      <c r="BI59" s="77"/>
      <c r="BJ59" s="77"/>
      <c r="BK59" s="77"/>
      <c r="BL59" s="77"/>
      <c r="BM59" s="77"/>
      <c r="BN59" s="77"/>
      <c r="BO59" s="77"/>
      <c r="BP59" s="77"/>
      <c r="BQ59" s="77"/>
      <c r="BR59" s="77"/>
      <c r="BS59" s="77"/>
      <c r="BT59" s="77"/>
      <c r="BU59" s="77"/>
      <c r="BV59" s="77"/>
      <c r="BW59" s="77"/>
      <c r="BX59" s="77"/>
      <c r="BY59" s="77"/>
      <c r="BZ59" s="77"/>
      <c r="CA59" s="77"/>
      <c r="CB59" s="77"/>
      <c r="CC59" s="77"/>
      <c r="CD59" s="77"/>
      <c r="CE59" s="77"/>
      <c r="CF59" s="77"/>
      <c r="CG59" s="77"/>
      <c r="CH59" s="77"/>
      <c r="CI59" s="77"/>
      <c r="CJ59" s="77"/>
      <c r="CK59" s="77"/>
      <c r="CL59" s="77"/>
      <c r="CM59" s="77"/>
      <c r="CN59" s="77"/>
      <c r="CO59" s="77"/>
      <c r="CP59" s="77"/>
      <c r="CQ59" s="77"/>
      <c r="CR59" s="77"/>
      <c r="CS59" s="77"/>
      <c r="CT59" s="77"/>
      <c r="CU59" s="77"/>
      <c r="CV59" s="77"/>
      <c r="CW59" s="77"/>
      <c r="CX59" s="77"/>
      <c r="CY59" s="77"/>
      <c r="CZ59" s="77"/>
      <c r="DA59" s="77"/>
      <c r="DB59" s="77"/>
      <c r="DC59" s="77"/>
      <c r="DD59" s="77"/>
      <c r="DE59" s="77"/>
      <c r="DF59" s="77"/>
      <c r="DG59" s="77"/>
      <c r="DH59" s="77"/>
      <c r="DI59" s="77"/>
      <c r="DJ59" s="77"/>
      <c r="DK59" s="77"/>
      <c r="DL59" s="77"/>
      <c r="DM59" s="77"/>
      <c r="DN59" s="77"/>
      <c r="DO59" s="77"/>
      <c r="DP59" s="77"/>
      <c r="DQ59" s="77"/>
      <c r="DR59" s="77"/>
      <c r="DS59" s="77"/>
      <c r="DT59" s="77"/>
      <c r="DU59" s="77"/>
      <c r="DV59" s="77"/>
      <c r="DW59" s="77"/>
      <c r="DX59" s="77"/>
      <c r="DY59" s="77"/>
      <c r="DZ59" s="77"/>
      <c r="EA59" s="77"/>
      <c r="EB59" s="77"/>
      <c r="EC59" s="77"/>
      <c r="ED59" s="77"/>
      <c r="EE59" s="77"/>
      <c r="EF59" s="77"/>
      <c r="EG59" s="77"/>
      <c r="EH59" s="77"/>
      <c r="EI59" s="77"/>
      <c r="EJ59" s="77"/>
    </row>
    <row r="60" spans="1:140" ht="31.9" customHeight="1" x14ac:dyDescent="0.2">
      <c r="A60" s="155"/>
      <c r="B60" s="26">
        <v>18</v>
      </c>
      <c r="C60" s="111" t="s">
        <v>284</v>
      </c>
      <c r="D60" s="168">
        <f>D46*$D$38</f>
        <v>76051872</v>
      </c>
      <c r="E60" s="168">
        <f t="shared" ref="E60:P60" si="11">E46*$D$38</f>
        <v>27042163.199999999</v>
      </c>
      <c r="F60" s="168">
        <f t="shared" si="11"/>
        <v>9376819.1999999993</v>
      </c>
      <c r="G60" s="168">
        <f t="shared" si="11"/>
        <v>30126297.599999998</v>
      </c>
      <c r="H60" s="168">
        <f t="shared" si="11"/>
        <v>1306056.96</v>
      </c>
      <c r="I60" s="168">
        <f t="shared" si="11"/>
        <v>3930508.8</v>
      </c>
      <c r="J60" s="168">
        <f t="shared" si="11"/>
        <v>1028181.6</v>
      </c>
      <c r="K60" s="168">
        <f t="shared" si="11"/>
        <v>467850.23999999999</v>
      </c>
      <c r="L60" s="168">
        <f t="shared" si="11"/>
        <v>199454.4</v>
      </c>
      <c r="M60" s="168">
        <f t="shared" si="11"/>
        <v>5774630.3999999994</v>
      </c>
      <c r="N60" s="168">
        <f t="shared" si="11"/>
        <v>602035.19999999995</v>
      </c>
      <c r="O60" s="168">
        <f t="shared" si="11"/>
        <v>3362264.6399999997</v>
      </c>
      <c r="P60" s="168">
        <f t="shared" si="11"/>
        <v>21432945.599999998</v>
      </c>
      <c r="Q60" s="155"/>
      <c r="R60" s="155"/>
      <c r="S60" s="155"/>
      <c r="T60" s="155"/>
      <c r="U60" s="155"/>
      <c r="V60" s="155"/>
      <c r="W60" s="155"/>
      <c r="X60" s="155"/>
      <c r="Y60" s="155"/>
      <c r="Z60" s="155"/>
      <c r="AA60" s="155"/>
      <c r="AB60" s="155"/>
      <c r="AC60" s="155"/>
      <c r="AD60" s="155"/>
      <c r="AE60" s="155"/>
      <c r="AF60" s="155"/>
      <c r="AG60" s="155"/>
      <c r="AH60" s="155"/>
      <c r="AI60" s="155"/>
      <c r="AJ60" s="155"/>
      <c r="AK60" s="155"/>
      <c r="AL60" s="155"/>
      <c r="AM60" s="155"/>
      <c r="AN60" s="155"/>
      <c r="AO60" s="155"/>
      <c r="AP60" s="155"/>
      <c r="AQ60" s="155"/>
      <c r="AR60" s="155"/>
      <c r="AS60" s="155"/>
      <c r="AT60" s="155"/>
      <c r="AU60" s="155"/>
      <c r="AV60" s="28"/>
      <c r="AW60" s="155"/>
      <c r="AX60" s="155"/>
      <c r="BA60" s="155"/>
      <c r="BB60" s="155"/>
      <c r="BC60" s="155"/>
      <c r="BD60" s="155"/>
      <c r="BE60" s="155"/>
      <c r="BF60" s="156"/>
      <c r="BG60" s="156"/>
      <c r="BH60" s="156"/>
      <c r="BI60" s="77"/>
      <c r="BJ60" s="77"/>
      <c r="BK60" s="77"/>
      <c r="BL60" s="77"/>
      <c r="BM60" s="77"/>
      <c r="BN60" s="77"/>
      <c r="BO60" s="77"/>
      <c r="BP60" s="77"/>
      <c r="BQ60" s="77"/>
      <c r="BR60" s="77"/>
      <c r="BS60" s="77"/>
      <c r="BT60" s="77"/>
      <c r="BU60" s="77"/>
      <c r="BV60" s="77"/>
      <c r="BW60" s="77"/>
      <c r="BX60" s="77"/>
      <c r="BY60" s="77"/>
      <c r="BZ60" s="77"/>
      <c r="CA60" s="77"/>
      <c r="CB60" s="77"/>
      <c r="CC60" s="77"/>
      <c r="CD60" s="77"/>
      <c r="CE60" s="77"/>
      <c r="CF60" s="77"/>
      <c r="CG60" s="77"/>
      <c r="CH60" s="77"/>
      <c r="CI60" s="77"/>
      <c r="CJ60" s="77"/>
      <c r="CK60" s="77"/>
      <c r="CL60" s="77"/>
      <c r="CM60" s="77"/>
      <c r="CN60" s="77"/>
      <c r="CO60" s="77"/>
      <c r="CP60" s="77"/>
      <c r="CQ60" s="77"/>
      <c r="CR60" s="77"/>
      <c r="CS60" s="77"/>
      <c r="CT60" s="77"/>
      <c r="CU60" s="77"/>
      <c r="CV60" s="77"/>
      <c r="CW60" s="77"/>
      <c r="CX60" s="77"/>
      <c r="CY60" s="77"/>
      <c r="CZ60" s="77"/>
      <c r="DA60" s="77"/>
      <c r="DB60" s="77"/>
      <c r="DC60" s="77"/>
      <c r="DD60" s="77"/>
      <c r="DE60" s="77"/>
      <c r="DF60" s="77"/>
      <c r="DG60" s="77"/>
      <c r="DH60" s="77"/>
      <c r="DI60" s="77"/>
      <c r="DJ60" s="77"/>
      <c r="DK60" s="77"/>
      <c r="DL60" s="77"/>
      <c r="DM60" s="77"/>
      <c r="DN60" s="77"/>
      <c r="DO60" s="77"/>
      <c r="DP60" s="77"/>
      <c r="DQ60" s="77"/>
      <c r="DR60" s="77"/>
      <c r="DS60" s="77"/>
      <c r="DT60" s="77"/>
      <c r="DU60" s="77"/>
      <c r="DV60" s="77"/>
      <c r="DW60" s="77"/>
      <c r="DX60" s="77"/>
      <c r="DY60" s="77"/>
      <c r="DZ60" s="77"/>
      <c r="EA60" s="77"/>
      <c r="EB60" s="77"/>
      <c r="EC60" s="77"/>
      <c r="ED60" s="77"/>
      <c r="EE60" s="77"/>
      <c r="EF60" s="77"/>
      <c r="EG60" s="77"/>
      <c r="EH60" s="77"/>
      <c r="EI60" s="77"/>
      <c r="EJ60" s="77"/>
    </row>
    <row r="61" spans="1:140" ht="31.9" customHeight="1" x14ac:dyDescent="0.2">
      <c r="A61" s="155"/>
      <c r="B61" s="26">
        <v>19</v>
      </c>
      <c r="C61" s="111" t="s">
        <v>285</v>
      </c>
      <c r="D61" s="168">
        <f>D47*$D$39</f>
        <v>1267531.2</v>
      </c>
      <c r="E61" s="168">
        <f t="shared" ref="E61:P61" si="12">E47*$D$39</f>
        <v>450702.72000000003</v>
      </c>
      <c r="F61" s="168">
        <f t="shared" si="12"/>
        <v>156280.32000000001</v>
      </c>
      <c r="G61" s="168">
        <f t="shared" si="12"/>
        <v>502104.95999999996</v>
      </c>
      <c r="H61" s="168">
        <f t="shared" si="12"/>
        <v>21767.615999999998</v>
      </c>
      <c r="I61" s="168">
        <f t="shared" si="12"/>
        <v>65508.479999999996</v>
      </c>
      <c r="J61" s="168">
        <f t="shared" si="12"/>
        <v>17136.36</v>
      </c>
      <c r="K61" s="168">
        <f t="shared" si="12"/>
        <v>7797.5039999999999</v>
      </c>
      <c r="L61" s="168">
        <f t="shared" si="12"/>
        <v>3324.2400000000002</v>
      </c>
      <c r="M61" s="168">
        <f t="shared" si="12"/>
        <v>96243.839999999997</v>
      </c>
      <c r="N61" s="168">
        <f t="shared" si="12"/>
        <v>10033.92</v>
      </c>
      <c r="O61" s="168">
        <f t="shared" si="12"/>
        <v>56037.743999999999</v>
      </c>
      <c r="P61" s="168">
        <f t="shared" si="12"/>
        <v>357215.75999999995</v>
      </c>
      <c r="Q61" s="155"/>
      <c r="R61" s="155"/>
      <c r="S61" s="155"/>
      <c r="T61" s="155"/>
      <c r="U61" s="155"/>
      <c r="V61" s="155"/>
      <c r="W61" s="155"/>
      <c r="X61" s="155"/>
      <c r="Y61" s="155"/>
      <c r="Z61" s="155"/>
      <c r="AA61" s="155"/>
      <c r="AB61" s="155"/>
      <c r="AC61" s="155"/>
      <c r="AD61" s="155"/>
      <c r="AE61" s="155"/>
      <c r="AF61" s="155"/>
      <c r="AG61" s="155"/>
      <c r="AH61" s="155"/>
      <c r="AI61" s="155"/>
      <c r="AJ61" s="155"/>
      <c r="AK61" s="155"/>
      <c r="AL61" s="155"/>
      <c r="AM61" s="155"/>
      <c r="AN61" s="155"/>
      <c r="AO61" s="155"/>
      <c r="AP61" s="155"/>
      <c r="AQ61" s="155"/>
      <c r="AR61" s="155"/>
      <c r="AS61" s="155"/>
      <c r="AT61" s="155"/>
      <c r="AU61" s="155"/>
      <c r="AV61" s="28"/>
      <c r="AW61" s="155"/>
      <c r="AX61" s="155"/>
      <c r="AY61" s="156"/>
      <c r="AZ61" s="156"/>
      <c r="BA61" s="155"/>
      <c r="BB61" s="155"/>
      <c r="BC61" s="155"/>
      <c r="BD61" s="155"/>
      <c r="BE61" s="155"/>
      <c r="BF61" s="156"/>
      <c r="BG61" s="156"/>
      <c r="BH61" s="156"/>
      <c r="BI61" s="77"/>
      <c r="BJ61" s="77"/>
      <c r="BK61" s="77"/>
      <c r="BL61" s="77"/>
      <c r="BM61" s="77"/>
      <c r="BN61" s="77"/>
      <c r="BO61" s="77"/>
      <c r="BP61" s="77"/>
      <c r="BQ61" s="77"/>
      <c r="BR61" s="77"/>
      <c r="BS61" s="77"/>
      <c r="BT61" s="77"/>
      <c r="BU61" s="77"/>
      <c r="BV61" s="77"/>
      <c r="BW61" s="77"/>
      <c r="BX61" s="77"/>
      <c r="BY61" s="77"/>
      <c r="BZ61" s="77"/>
      <c r="CA61" s="77"/>
      <c r="CB61" s="77"/>
      <c r="CC61" s="77"/>
      <c r="CD61" s="77"/>
      <c r="CE61" s="77"/>
      <c r="CF61" s="77"/>
      <c r="CG61" s="77"/>
      <c r="CH61" s="77"/>
      <c r="CI61" s="77"/>
      <c r="CJ61" s="77"/>
      <c r="CK61" s="77"/>
      <c r="CL61" s="77"/>
      <c r="CM61" s="77"/>
      <c r="CN61" s="77"/>
      <c r="CO61" s="77"/>
      <c r="CP61" s="77"/>
      <c r="CQ61" s="77"/>
      <c r="CR61" s="77"/>
      <c r="CS61" s="77"/>
      <c r="CT61" s="77"/>
      <c r="CU61" s="77"/>
      <c r="CV61" s="77"/>
      <c r="CW61" s="77"/>
      <c r="CX61" s="77"/>
      <c r="CY61" s="77"/>
      <c r="CZ61" s="77"/>
      <c r="DA61" s="77"/>
      <c r="DB61" s="77"/>
      <c r="DC61" s="77"/>
      <c r="DD61" s="77"/>
      <c r="DE61" s="77"/>
      <c r="DF61" s="77"/>
      <c r="DG61" s="77"/>
      <c r="DH61" s="77"/>
      <c r="DI61" s="77"/>
      <c r="DJ61" s="77"/>
      <c r="DK61" s="77"/>
      <c r="DL61" s="77"/>
      <c r="DM61" s="77"/>
      <c r="DN61" s="77"/>
      <c r="DO61" s="77"/>
      <c r="DP61" s="77"/>
      <c r="DQ61" s="77"/>
      <c r="DR61" s="77"/>
      <c r="DS61" s="77"/>
      <c r="DT61" s="77"/>
      <c r="DU61" s="77"/>
      <c r="DV61" s="77"/>
      <c r="DW61" s="77"/>
      <c r="DX61" s="77"/>
      <c r="DY61" s="77"/>
      <c r="DZ61" s="77"/>
      <c r="EA61" s="77"/>
      <c r="EB61" s="77"/>
      <c r="EC61" s="77"/>
      <c r="ED61" s="77"/>
      <c r="EE61" s="77"/>
      <c r="EF61" s="77"/>
      <c r="EG61" s="77"/>
      <c r="EH61" s="77"/>
      <c r="EI61" s="77"/>
      <c r="EJ61" s="77"/>
    </row>
    <row r="62" spans="1:140" ht="31.9" customHeight="1" x14ac:dyDescent="0.2">
      <c r="A62" s="155"/>
      <c r="B62" s="26">
        <v>20</v>
      </c>
      <c r="C62" s="111" t="s">
        <v>286</v>
      </c>
      <c r="D62" s="168">
        <f>D47*$D$38</f>
        <v>4056099.84</v>
      </c>
      <c r="E62" s="168">
        <f t="shared" ref="E62:P62" si="13">E47*$D$38</f>
        <v>1442248.7040000001</v>
      </c>
      <c r="F62" s="168">
        <f t="shared" si="13"/>
        <v>500097.02399999998</v>
      </c>
      <c r="G62" s="168">
        <f t="shared" si="13"/>
        <v>1606735.872</v>
      </c>
      <c r="H62" s="168">
        <f t="shared" si="13"/>
        <v>69656.371199999994</v>
      </c>
      <c r="I62" s="168">
        <f t="shared" si="13"/>
        <v>209627.136</v>
      </c>
      <c r="J62" s="168">
        <f t="shared" si="13"/>
        <v>54836.351999999999</v>
      </c>
      <c r="K62" s="168">
        <f t="shared" si="13"/>
        <v>24952.0128</v>
      </c>
      <c r="L62" s="168">
        <f t="shared" si="13"/>
        <v>10637.568000000001</v>
      </c>
      <c r="M62" s="168">
        <f t="shared" si="13"/>
        <v>307980.288</v>
      </c>
      <c r="N62" s="168">
        <f t="shared" si="13"/>
        <v>32108.544000000002</v>
      </c>
      <c r="O62" s="168">
        <f t="shared" si="13"/>
        <v>179320.78080000001</v>
      </c>
      <c r="P62" s="168">
        <f t="shared" si="13"/>
        <v>1143090.4319999998</v>
      </c>
      <c r="Q62" s="155"/>
      <c r="R62" s="155"/>
      <c r="S62" s="155"/>
      <c r="T62" s="155"/>
      <c r="U62" s="155"/>
      <c r="V62" s="155"/>
      <c r="W62" s="155"/>
      <c r="X62" s="155"/>
      <c r="Y62" s="155"/>
      <c r="Z62" s="155"/>
      <c r="AA62" s="155"/>
      <c r="AB62" s="155"/>
      <c r="AC62" s="155"/>
      <c r="AD62" s="155"/>
      <c r="AE62" s="155"/>
      <c r="AF62" s="155"/>
      <c r="AG62" s="155"/>
      <c r="AH62" s="155"/>
      <c r="AI62" s="155"/>
      <c r="AJ62" s="155"/>
      <c r="AK62" s="155"/>
      <c r="AL62" s="155"/>
      <c r="AM62" s="155"/>
      <c r="AN62" s="155"/>
      <c r="AO62" s="155"/>
      <c r="AP62" s="155"/>
      <c r="AQ62" s="155"/>
      <c r="AR62" s="155"/>
      <c r="AS62" s="155"/>
      <c r="AT62" s="155"/>
      <c r="AU62" s="155"/>
      <c r="AV62" s="28"/>
      <c r="AW62" s="155"/>
      <c r="AX62" s="155"/>
      <c r="BA62" s="155"/>
      <c r="BB62" s="155"/>
      <c r="BC62" s="155"/>
      <c r="BD62" s="155"/>
      <c r="BE62" s="155"/>
      <c r="BF62" s="156"/>
      <c r="BG62" s="156"/>
      <c r="BH62" s="156"/>
      <c r="BI62" s="77"/>
      <c r="BJ62" s="77"/>
      <c r="BK62" s="77"/>
      <c r="BL62" s="77"/>
      <c r="BM62" s="77"/>
      <c r="BN62" s="77"/>
      <c r="BO62" s="77"/>
      <c r="BP62" s="77"/>
      <c r="BQ62" s="77"/>
      <c r="BR62" s="77"/>
      <c r="BS62" s="77"/>
      <c r="BT62" s="77"/>
      <c r="BU62" s="77"/>
      <c r="BV62" s="77"/>
      <c r="BW62" s="77"/>
      <c r="BX62" s="77"/>
      <c r="BY62" s="77"/>
      <c r="BZ62" s="77"/>
      <c r="CA62" s="77"/>
      <c r="CB62" s="77"/>
      <c r="CC62" s="77"/>
      <c r="CD62" s="77"/>
      <c r="CE62" s="77"/>
      <c r="CF62" s="77"/>
      <c r="CG62" s="77"/>
      <c r="CH62" s="77"/>
      <c r="CI62" s="77"/>
      <c r="CJ62" s="77"/>
      <c r="CK62" s="77"/>
      <c r="CL62" s="77"/>
      <c r="CM62" s="77"/>
      <c r="CN62" s="77"/>
      <c r="CO62" s="77"/>
      <c r="CP62" s="77"/>
      <c r="CQ62" s="77"/>
      <c r="CR62" s="77"/>
      <c r="CS62" s="77"/>
      <c r="CT62" s="77"/>
      <c r="CU62" s="77"/>
      <c r="CV62" s="77"/>
      <c r="CW62" s="77"/>
      <c r="CX62" s="77"/>
      <c r="CY62" s="77"/>
      <c r="CZ62" s="77"/>
      <c r="DA62" s="77"/>
      <c r="DB62" s="77"/>
      <c r="DC62" s="77"/>
      <c r="DD62" s="77"/>
      <c r="DE62" s="77"/>
      <c r="DF62" s="77"/>
      <c r="DG62" s="77"/>
      <c r="DH62" s="77"/>
      <c r="DI62" s="77"/>
      <c r="DJ62" s="77"/>
      <c r="DK62" s="77"/>
      <c r="DL62" s="77"/>
      <c r="DM62" s="77"/>
      <c r="DN62" s="77"/>
      <c r="DO62" s="77"/>
      <c r="DP62" s="77"/>
      <c r="DQ62" s="77"/>
      <c r="DR62" s="77"/>
      <c r="DS62" s="77"/>
      <c r="DT62" s="77"/>
      <c r="DU62" s="77"/>
      <c r="DV62" s="77"/>
      <c r="DW62" s="77"/>
      <c r="DX62" s="77"/>
      <c r="DY62" s="77"/>
      <c r="DZ62" s="77"/>
      <c r="EA62" s="77"/>
      <c r="EB62" s="77"/>
      <c r="EC62" s="77"/>
      <c r="ED62" s="77"/>
      <c r="EE62" s="77"/>
      <c r="EF62" s="77"/>
      <c r="EG62" s="77"/>
      <c r="EH62" s="77"/>
      <c r="EI62" s="77"/>
      <c r="EJ62" s="77"/>
    </row>
    <row r="63" spans="1:140" ht="31.9" customHeight="1" x14ac:dyDescent="0.2">
      <c r="A63" s="155"/>
      <c r="B63" s="26">
        <v>21</v>
      </c>
      <c r="C63" s="111" t="s">
        <v>287</v>
      </c>
      <c r="D63" s="168">
        <f t="shared" ref="D63:G63" si="14">D59+D61</f>
        <v>25033741.199999999</v>
      </c>
      <c r="E63" s="168">
        <f t="shared" si="14"/>
        <v>8901378.7200000007</v>
      </c>
      <c r="F63" s="168">
        <f t="shared" si="14"/>
        <v>3086536.32</v>
      </c>
      <c r="G63" s="168">
        <f t="shared" si="14"/>
        <v>9916572.9600000009</v>
      </c>
      <c r="H63" s="168">
        <f t="shared" ref="H63:P63" si="15">H59+H61</f>
        <v>429910.41599999997</v>
      </c>
      <c r="I63" s="168">
        <f t="shared" si="15"/>
        <v>1293792.48</v>
      </c>
      <c r="J63" s="168">
        <f t="shared" si="15"/>
        <v>338443.11</v>
      </c>
      <c r="K63" s="168">
        <f t="shared" si="15"/>
        <v>154000.70399999997</v>
      </c>
      <c r="L63" s="168">
        <f t="shared" si="15"/>
        <v>65653.740000000005</v>
      </c>
      <c r="M63" s="168">
        <f t="shared" si="15"/>
        <v>1900815.84</v>
      </c>
      <c r="N63" s="168">
        <f t="shared" si="15"/>
        <v>198169.92</v>
      </c>
      <c r="O63" s="168">
        <f t="shared" si="15"/>
        <v>1106745.4439999999</v>
      </c>
      <c r="P63" s="168">
        <f t="shared" si="15"/>
        <v>7055011.2599999998</v>
      </c>
      <c r="Q63" s="155"/>
      <c r="R63" s="155"/>
      <c r="S63" s="155"/>
      <c r="T63" s="155"/>
      <c r="U63" s="155"/>
      <c r="V63" s="155"/>
      <c r="W63" s="155"/>
      <c r="X63" s="155"/>
      <c r="Y63" s="155"/>
      <c r="Z63" s="155"/>
      <c r="AA63" s="155"/>
      <c r="AB63" s="155"/>
      <c r="AC63" s="155"/>
      <c r="AD63" s="155"/>
      <c r="AE63" s="155"/>
      <c r="AF63" s="155"/>
      <c r="AG63" s="155"/>
      <c r="AH63" s="155"/>
      <c r="AI63" s="155"/>
      <c r="AJ63" s="155"/>
      <c r="AK63" s="155"/>
      <c r="AL63" s="155"/>
      <c r="AM63" s="155"/>
      <c r="AN63" s="155"/>
      <c r="AO63" s="155"/>
      <c r="AP63" s="155"/>
      <c r="AQ63" s="155"/>
      <c r="AR63" s="155"/>
      <c r="AS63" s="155"/>
      <c r="AT63" s="155"/>
      <c r="AU63" s="155"/>
      <c r="AV63" s="28"/>
      <c r="AW63" s="155"/>
      <c r="AX63" s="155"/>
      <c r="BA63" s="155"/>
      <c r="BB63" s="155"/>
      <c r="BC63" s="155"/>
      <c r="BD63" s="155"/>
      <c r="BE63" s="155"/>
      <c r="BF63" s="156"/>
      <c r="BG63" s="156"/>
      <c r="BH63" s="156"/>
      <c r="BI63" s="77"/>
      <c r="BJ63" s="77"/>
      <c r="BK63" s="77"/>
      <c r="BL63" s="77"/>
      <c r="BM63" s="77"/>
      <c r="BN63" s="77"/>
      <c r="BO63" s="77"/>
      <c r="BP63" s="77"/>
      <c r="BQ63" s="77"/>
      <c r="BR63" s="77"/>
      <c r="BS63" s="77"/>
      <c r="BT63" s="77"/>
      <c r="BU63" s="77"/>
      <c r="BV63" s="77"/>
      <c r="BW63" s="77"/>
      <c r="BX63" s="77"/>
      <c r="BY63" s="77"/>
      <c r="BZ63" s="77"/>
      <c r="CA63" s="77"/>
      <c r="CB63" s="77"/>
      <c r="CC63" s="77"/>
      <c r="CD63" s="77"/>
      <c r="CE63" s="77"/>
      <c r="CF63" s="77"/>
      <c r="CG63" s="77"/>
      <c r="CH63" s="77"/>
      <c r="CI63" s="77"/>
      <c r="CJ63" s="77"/>
      <c r="CK63" s="77"/>
      <c r="CL63" s="77"/>
      <c r="CM63" s="77"/>
      <c r="CN63" s="77"/>
      <c r="CO63" s="77"/>
      <c r="CP63" s="77"/>
      <c r="CQ63" s="77"/>
      <c r="CR63" s="77"/>
      <c r="CS63" s="77"/>
      <c r="CT63" s="77"/>
      <c r="CU63" s="77"/>
      <c r="CV63" s="77"/>
      <c r="CW63" s="77"/>
      <c r="CX63" s="77"/>
      <c r="CY63" s="77"/>
      <c r="CZ63" s="77"/>
      <c r="DA63" s="77"/>
      <c r="DB63" s="77"/>
      <c r="DC63" s="77"/>
      <c r="DD63" s="77"/>
      <c r="DE63" s="77"/>
      <c r="DF63" s="77"/>
      <c r="DG63" s="77"/>
      <c r="DH63" s="77"/>
      <c r="DI63" s="77"/>
      <c r="DJ63" s="77"/>
      <c r="DK63" s="77"/>
      <c r="DL63" s="77"/>
      <c r="DM63" s="77"/>
      <c r="DN63" s="77"/>
      <c r="DO63" s="77"/>
      <c r="DP63" s="77"/>
      <c r="DQ63" s="77"/>
      <c r="DR63" s="77"/>
      <c r="DS63" s="77"/>
      <c r="DT63" s="77"/>
      <c r="DU63" s="77"/>
      <c r="DV63" s="77"/>
      <c r="DW63" s="77"/>
      <c r="DX63" s="77"/>
      <c r="DY63" s="77"/>
      <c r="DZ63" s="77"/>
      <c r="EA63" s="77"/>
      <c r="EB63" s="77"/>
      <c r="EC63" s="77"/>
      <c r="ED63" s="77"/>
      <c r="EE63" s="77"/>
      <c r="EF63" s="77"/>
      <c r="EG63" s="77"/>
      <c r="EH63" s="77"/>
      <c r="EI63" s="77"/>
      <c r="EJ63" s="77"/>
    </row>
    <row r="64" spans="1:140" ht="31.9" customHeight="1" x14ac:dyDescent="0.2">
      <c r="A64" s="155"/>
      <c r="B64" s="26">
        <v>22</v>
      </c>
      <c r="C64" s="111" t="s">
        <v>288</v>
      </c>
      <c r="D64" s="168">
        <f t="shared" ref="D64:G64" si="16">D62+D60</f>
        <v>80107971.840000004</v>
      </c>
      <c r="E64" s="168">
        <f t="shared" si="16"/>
        <v>28484411.903999999</v>
      </c>
      <c r="F64" s="168">
        <f>F62+F60</f>
        <v>9876916.2239999995</v>
      </c>
      <c r="G64" s="168">
        <f t="shared" si="16"/>
        <v>31733033.471999999</v>
      </c>
      <c r="H64" s="168">
        <f t="shared" ref="H64:P64" si="17">H62+H60</f>
        <v>1375713.3311999999</v>
      </c>
      <c r="I64" s="168">
        <f t="shared" si="17"/>
        <v>4140135.9359999998</v>
      </c>
      <c r="J64" s="168">
        <f t="shared" si="17"/>
        <v>1083017.952</v>
      </c>
      <c r="K64" s="168">
        <f t="shared" si="17"/>
        <v>492802.25280000002</v>
      </c>
      <c r="L64" s="168">
        <f t="shared" si="17"/>
        <v>210091.96799999999</v>
      </c>
      <c r="M64" s="168">
        <f t="shared" si="17"/>
        <v>6082610.6879999992</v>
      </c>
      <c r="N64" s="168">
        <f t="shared" si="17"/>
        <v>634143.74399999995</v>
      </c>
      <c r="O64" s="168">
        <f t="shared" si="17"/>
        <v>3541585.4207999995</v>
      </c>
      <c r="P64" s="168">
        <f t="shared" si="17"/>
        <v>22576036.031999998</v>
      </c>
      <c r="Q64" s="155"/>
      <c r="R64" s="155"/>
      <c r="S64" s="155"/>
      <c r="T64" s="155"/>
      <c r="U64" s="155"/>
      <c r="V64" s="155"/>
      <c r="W64" s="155"/>
      <c r="X64" s="155"/>
      <c r="Y64" s="155"/>
      <c r="Z64" s="155"/>
      <c r="AA64" s="155"/>
      <c r="AB64" s="155"/>
      <c r="AC64" s="155"/>
      <c r="AD64" s="155"/>
      <c r="AE64" s="155"/>
      <c r="AF64" s="155"/>
      <c r="AG64" s="155"/>
      <c r="AH64" s="155"/>
      <c r="AI64" s="155"/>
      <c r="AJ64" s="155"/>
      <c r="AK64" s="155"/>
      <c r="AL64" s="155"/>
      <c r="AM64" s="155"/>
      <c r="AN64" s="155"/>
      <c r="AO64" s="155"/>
      <c r="AP64" s="155"/>
      <c r="AQ64" s="155"/>
      <c r="AR64" s="155"/>
      <c r="AS64" s="155"/>
      <c r="AT64" s="155"/>
      <c r="AU64" s="155"/>
      <c r="AV64" s="28"/>
      <c r="AW64" s="155"/>
      <c r="AX64" s="155"/>
      <c r="BA64" s="155"/>
      <c r="BB64" s="155"/>
      <c r="BC64" s="155"/>
      <c r="BD64" s="155"/>
      <c r="BE64" s="155"/>
      <c r="BF64" s="156"/>
      <c r="BG64" s="156"/>
      <c r="BH64" s="156"/>
      <c r="BI64" s="77"/>
      <c r="BJ64" s="77"/>
      <c r="BK64" s="77"/>
      <c r="BL64" s="77"/>
      <c r="BM64" s="77"/>
      <c r="BN64" s="77"/>
      <c r="BO64" s="77"/>
      <c r="BP64" s="77"/>
      <c r="BQ64" s="77"/>
      <c r="BR64" s="77"/>
      <c r="BS64" s="77"/>
      <c r="BT64" s="77"/>
      <c r="BU64" s="77"/>
      <c r="BV64" s="77"/>
      <c r="BW64" s="77"/>
      <c r="BX64" s="77"/>
      <c r="BY64" s="77"/>
      <c r="BZ64" s="77"/>
      <c r="CA64" s="77"/>
      <c r="CB64" s="77"/>
      <c r="CC64" s="77"/>
      <c r="CD64" s="77"/>
      <c r="CE64" s="77"/>
      <c r="CF64" s="77"/>
      <c r="CG64" s="77"/>
      <c r="CH64" s="77"/>
      <c r="CI64" s="77"/>
      <c r="CJ64" s="77"/>
      <c r="CK64" s="77"/>
      <c r="CL64" s="77"/>
      <c r="CM64" s="77"/>
      <c r="CN64" s="77"/>
      <c r="CO64" s="77"/>
      <c r="CP64" s="77"/>
      <c r="CQ64" s="77"/>
      <c r="CR64" s="77"/>
      <c r="CS64" s="77"/>
      <c r="CT64" s="77"/>
      <c r="CU64" s="77"/>
      <c r="CV64" s="77"/>
      <c r="CW64" s="77"/>
      <c r="CX64" s="77"/>
      <c r="CY64" s="77"/>
      <c r="CZ64" s="77"/>
      <c r="DA64" s="77"/>
      <c r="DB64" s="77"/>
      <c r="DC64" s="77"/>
      <c r="DD64" s="77"/>
      <c r="DE64" s="77"/>
      <c r="DF64" s="77"/>
      <c r="DG64" s="77"/>
      <c r="DH64" s="77"/>
      <c r="DI64" s="77"/>
      <c r="DJ64" s="77"/>
      <c r="DK64" s="77"/>
      <c r="DL64" s="77"/>
      <c r="DM64" s="77"/>
      <c r="DN64" s="77"/>
      <c r="DO64" s="77"/>
      <c r="DP64" s="77"/>
      <c r="DQ64" s="77"/>
      <c r="DR64" s="77"/>
      <c r="DS64" s="77"/>
      <c r="DT64" s="77"/>
      <c r="DU64" s="77"/>
      <c r="DV64" s="77"/>
      <c r="DW64" s="77"/>
      <c r="DX64" s="77"/>
      <c r="DY64" s="77"/>
      <c r="DZ64" s="77"/>
      <c r="EA64" s="77"/>
      <c r="EB64" s="77"/>
      <c r="EC64" s="77"/>
      <c r="ED64" s="77"/>
      <c r="EE64" s="77"/>
      <c r="EF64" s="77"/>
      <c r="EG64" s="77"/>
      <c r="EH64" s="77"/>
      <c r="EI64" s="77"/>
      <c r="EJ64" s="77"/>
    </row>
    <row r="65" spans="1:140" ht="31.9" customHeight="1" x14ac:dyDescent="0.2">
      <c r="A65" s="155"/>
      <c r="C65" s="220"/>
      <c r="P65" s="155"/>
      <c r="Q65" s="155"/>
      <c r="R65" s="155"/>
      <c r="S65" s="155"/>
      <c r="T65" s="155"/>
      <c r="U65" s="155"/>
      <c r="V65" s="155"/>
      <c r="W65" s="155"/>
      <c r="X65" s="155"/>
      <c r="Y65" s="155"/>
      <c r="Z65" s="155"/>
      <c r="AA65" s="155"/>
      <c r="AB65" s="155"/>
      <c r="AC65" s="155"/>
      <c r="AD65" s="155"/>
      <c r="AE65" s="155"/>
      <c r="AF65" s="155"/>
      <c r="AG65" s="155"/>
      <c r="AH65" s="155"/>
      <c r="AI65" s="155"/>
      <c r="AJ65" s="155"/>
      <c r="AK65" s="155"/>
      <c r="AL65" s="155"/>
      <c r="AM65" s="155"/>
      <c r="AN65" s="155"/>
      <c r="AO65" s="155"/>
      <c r="AP65" s="155"/>
      <c r="AQ65" s="155"/>
      <c r="AR65" s="155"/>
      <c r="AS65" s="155"/>
      <c r="AT65" s="155"/>
      <c r="AU65" s="155"/>
      <c r="AV65" s="28"/>
      <c r="AW65" s="155"/>
      <c r="AX65" s="155"/>
      <c r="BA65" s="155"/>
      <c r="BB65" s="155"/>
      <c r="BC65" s="155"/>
      <c r="BD65" s="155"/>
      <c r="BE65" s="155"/>
      <c r="BF65" s="156"/>
      <c r="BG65" s="156"/>
      <c r="BH65" s="156"/>
      <c r="BI65" s="77"/>
      <c r="BJ65" s="77"/>
      <c r="BK65" s="77"/>
      <c r="BL65" s="77"/>
      <c r="BM65" s="77"/>
      <c r="BN65" s="77"/>
      <c r="BO65" s="77"/>
      <c r="BP65" s="77"/>
      <c r="BQ65" s="77"/>
      <c r="BR65" s="77"/>
      <c r="BS65" s="77"/>
      <c r="BT65" s="77"/>
      <c r="BU65" s="77"/>
      <c r="BV65" s="77"/>
      <c r="BW65" s="77"/>
      <c r="BX65" s="77"/>
      <c r="BY65" s="77"/>
      <c r="BZ65" s="77"/>
      <c r="CA65" s="77"/>
      <c r="CB65" s="77"/>
      <c r="CC65" s="77"/>
      <c r="CD65" s="77"/>
      <c r="CE65" s="77"/>
      <c r="CF65" s="77"/>
      <c r="CG65" s="77"/>
      <c r="CH65" s="77"/>
      <c r="CI65" s="77"/>
      <c r="CJ65" s="77"/>
      <c r="CK65" s="77"/>
      <c r="CL65" s="77"/>
      <c r="CM65" s="77"/>
      <c r="CN65" s="77"/>
      <c r="CO65" s="77"/>
      <c r="CP65" s="77"/>
      <c r="CQ65" s="77"/>
      <c r="CR65" s="77"/>
      <c r="CS65" s="77"/>
      <c r="CT65" s="77"/>
      <c r="CU65" s="77"/>
      <c r="CV65" s="77"/>
      <c r="CW65" s="77"/>
      <c r="CX65" s="77"/>
      <c r="CY65" s="77"/>
      <c r="CZ65" s="77"/>
      <c r="DA65" s="77"/>
      <c r="DB65" s="77"/>
      <c r="DC65" s="77"/>
      <c r="DD65" s="77"/>
      <c r="DE65" s="77"/>
      <c r="DF65" s="77"/>
      <c r="DG65" s="77"/>
      <c r="DH65" s="77"/>
      <c r="DI65" s="77"/>
      <c r="DJ65" s="77"/>
      <c r="DK65" s="77"/>
      <c r="DL65" s="77"/>
      <c r="DM65" s="77"/>
      <c r="DN65" s="77"/>
      <c r="DO65" s="77"/>
      <c r="DP65" s="77"/>
      <c r="DQ65" s="77"/>
      <c r="DR65" s="77"/>
      <c r="DS65" s="77"/>
      <c r="DT65" s="77"/>
      <c r="DU65" s="77"/>
      <c r="DV65" s="77"/>
      <c r="DW65" s="77"/>
      <c r="DX65" s="77"/>
      <c r="DY65" s="77"/>
      <c r="DZ65" s="77"/>
      <c r="EA65" s="77"/>
      <c r="EB65" s="77"/>
      <c r="EC65" s="77"/>
      <c r="ED65" s="77"/>
      <c r="EE65" s="77"/>
      <c r="EF65" s="77"/>
      <c r="EG65" s="77"/>
      <c r="EH65" s="77"/>
      <c r="EI65" s="77"/>
      <c r="EJ65" s="77"/>
    </row>
    <row r="66" spans="1:140" ht="31.9" customHeight="1" x14ac:dyDescent="0.2">
      <c r="A66" s="155"/>
      <c r="B66" s="36" t="s">
        <v>281</v>
      </c>
      <c r="C66" s="221"/>
      <c r="D66" s="222"/>
      <c r="E66" s="222"/>
      <c r="F66" s="222"/>
      <c r="H66" s="222"/>
      <c r="I66" s="222"/>
      <c r="J66" s="222"/>
      <c r="K66" s="222"/>
      <c r="L66" s="222"/>
      <c r="M66" s="222"/>
      <c r="N66" s="222"/>
      <c r="O66" s="222"/>
      <c r="P66" s="155"/>
      <c r="Q66" s="155"/>
      <c r="R66" s="155"/>
      <c r="S66" s="155"/>
      <c r="T66" s="155"/>
      <c r="U66" s="155"/>
      <c r="V66" s="155"/>
      <c r="W66" s="155"/>
      <c r="X66" s="155"/>
      <c r="Y66" s="155"/>
      <c r="Z66" s="155"/>
      <c r="AA66" s="155"/>
      <c r="AB66" s="155"/>
      <c r="AC66" s="155"/>
      <c r="AD66" s="155"/>
      <c r="AE66" s="155"/>
      <c r="AF66" s="155"/>
      <c r="AG66" s="155"/>
      <c r="AH66" s="155"/>
      <c r="AI66" s="155"/>
      <c r="AJ66" s="155"/>
      <c r="AK66" s="155"/>
      <c r="AL66" s="155"/>
      <c r="AM66" s="155"/>
      <c r="AN66" s="155"/>
      <c r="AO66" s="155"/>
      <c r="AP66" s="155"/>
      <c r="AQ66" s="155"/>
      <c r="AR66" s="155"/>
      <c r="AS66" s="155"/>
      <c r="AT66" s="155"/>
      <c r="AU66" s="155"/>
      <c r="BA66" s="155"/>
      <c r="BB66" s="155"/>
      <c r="BC66" s="155"/>
      <c r="BD66" s="155"/>
      <c r="BE66" s="155"/>
      <c r="BF66" s="156"/>
      <c r="BG66" s="156"/>
      <c r="BH66" s="156"/>
      <c r="BI66" s="77"/>
      <c r="BJ66" s="77"/>
      <c r="BK66" s="77"/>
      <c r="BL66" s="77"/>
      <c r="BM66" s="77"/>
      <c r="BN66" s="77"/>
      <c r="BO66" s="77"/>
      <c r="BP66" s="77"/>
      <c r="BQ66" s="77"/>
      <c r="BR66" s="77"/>
      <c r="BS66" s="77"/>
      <c r="BT66" s="77"/>
      <c r="BU66" s="77"/>
      <c r="BV66" s="77"/>
      <c r="BW66" s="77"/>
      <c r="BX66" s="77"/>
      <c r="BY66" s="77"/>
      <c r="BZ66" s="77"/>
      <c r="CA66" s="77"/>
      <c r="CB66" s="77"/>
      <c r="CC66" s="77"/>
      <c r="CD66" s="77"/>
      <c r="CE66" s="77"/>
      <c r="CF66" s="77"/>
      <c r="CG66" s="77"/>
      <c r="CH66" s="77"/>
      <c r="CI66" s="77"/>
      <c r="CJ66" s="77"/>
      <c r="CK66" s="77"/>
      <c r="CL66" s="77"/>
      <c r="CM66" s="77"/>
      <c r="CN66" s="77"/>
      <c r="CO66" s="77"/>
      <c r="CP66" s="77"/>
      <c r="CQ66" s="77"/>
      <c r="CR66" s="77"/>
      <c r="CS66" s="77"/>
      <c r="CT66" s="77"/>
      <c r="CU66" s="77"/>
      <c r="CV66" s="77"/>
      <c r="CW66" s="77"/>
      <c r="CX66" s="77"/>
      <c r="CY66" s="77"/>
      <c r="CZ66" s="77"/>
      <c r="DA66" s="77"/>
      <c r="DB66" s="77"/>
      <c r="DC66" s="77"/>
      <c r="DD66" s="77"/>
      <c r="DE66" s="77"/>
      <c r="DF66" s="77"/>
      <c r="DG66" s="77"/>
      <c r="DH66" s="77"/>
      <c r="DI66" s="77"/>
      <c r="DJ66" s="77"/>
      <c r="DK66" s="77"/>
      <c r="DL66" s="77"/>
      <c r="DM66" s="77"/>
      <c r="DN66" s="77"/>
      <c r="DO66" s="77"/>
      <c r="DP66" s="77"/>
      <c r="DQ66" s="77"/>
      <c r="DR66" s="77"/>
      <c r="DS66" s="77"/>
      <c r="DT66" s="77"/>
      <c r="DU66" s="77"/>
      <c r="DV66" s="77"/>
      <c r="DW66" s="77"/>
      <c r="DX66" s="77"/>
      <c r="DY66" s="77"/>
      <c r="DZ66" s="77"/>
      <c r="EA66" s="77"/>
      <c r="EB66" s="77"/>
      <c r="EC66" s="77"/>
      <c r="ED66" s="77"/>
      <c r="EE66" s="77"/>
      <c r="EF66" s="77"/>
      <c r="EG66" s="77"/>
      <c r="EH66" s="77"/>
      <c r="EI66" s="77"/>
      <c r="EJ66" s="77"/>
    </row>
    <row r="67" spans="1:140" ht="31.9" customHeight="1" x14ac:dyDescent="0.2">
      <c r="A67" s="155"/>
      <c r="B67" s="23"/>
      <c r="C67" s="223"/>
      <c r="D67" s="224" t="s">
        <v>3</v>
      </c>
      <c r="E67" s="224" t="s">
        <v>4</v>
      </c>
      <c r="F67" s="25" t="s">
        <v>331</v>
      </c>
      <c r="G67" s="25" t="s">
        <v>323</v>
      </c>
      <c r="H67" s="224" t="s">
        <v>266</v>
      </c>
      <c r="I67" s="224" t="s">
        <v>189</v>
      </c>
      <c r="J67" s="224" t="s">
        <v>267</v>
      </c>
      <c r="K67" s="224" t="s">
        <v>187</v>
      </c>
      <c r="L67" s="224" t="s">
        <v>186</v>
      </c>
      <c r="M67" s="224" t="s">
        <v>268</v>
      </c>
      <c r="N67" s="224" t="s">
        <v>269</v>
      </c>
      <c r="O67" s="224" t="s">
        <v>270</v>
      </c>
      <c r="P67" s="25" t="s">
        <v>346</v>
      </c>
      <c r="Q67" s="155"/>
      <c r="R67" s="155"/>
      <c r="S67" s="155"/>
      <c r="T67" s="155"/>
      <c r="U67" s="155"/>
      <c r="V67" s="155"/>
      <c r="W67" s="155"/>
      <c r="X67" s="155"/>
      <c r="Y67" s="155"/>
      <c r="Z67" s="155"/>
      <c r="AA67" s="155"/>
      <c r="AB67" s="155"/>
      <c r="AC67" s="155"/>
      <c r="AD67" s="155"/>
      <c r="AE67" s="155"/>
      <c r="AF67" s="155"/>
      <c r="AG67" s="155"/>
      <c r="AH67" s="155"/>
      <c r="AI67" s="155"/>
      <c r="AJ67" s="155"/>
      <c r="AK67" s="155"/>
      <c r="AL67" s="155"/>
      <c r="AM67" s="155"/>
      <c r="AN67" s="155"/>
      <c r="AO67" s="155"/>
      <c r="AP67" s="155"/>
      <c r="AQ67" s="155"/>
      <c r="AR67" s="155"/>
      <c r="AS67" s="155"/>
      <c r="AT67" s="155"/>
      <c r="AU67" s="155"/>
      <c r="BA67" s="155"/>
      <c r="BB67" s="155"/>
      <c r="BC67" s="155"/>
      <c r="BD67" s="155"/>
      <c r="BE67" s="155"/>
      <c r="BF67" s="156"/>
      <c r="BG67" s="156"/>
      <c r="BH67" s="156"/>
      <c r="BI67" s="77"/>
      <c r="BJ67" s="77"/>
      <c r="BK67" s="77"/>
      <c r="BL67" s="77"/>
      <c r="BM67" s="77"/>
      <c r="BN67" s="77"/>
      <c r="BO67" s="77"/>
      <c r="BP67" s="77"/>
      <c r="BQ67" s="77"/>
      <c r="BR67" s="77"/>
      <c r="BS67" s="77"/>
      <c r="BT67" s="77"/>
      <c r="BU67" s="77"/>
      <c r="BV67" s="77"/>
      <c r="BW67" s="77"/>
      <c r="BX67" s="77"/>
      <c r="BY67" s="77"/>
      <c r="BZ67" s="77"/>
      <c r="CA67" s="77"/>
      <c r="CB67" s="77"/>
      <c r="CC67" s="77"/>
      <c r="CD67" s="77"/>
      <c r="CE67" s="77"/>
      <c r="CF67" s="77"/>
      <c r="CG67" s="77"/>
      <c r="CH67" s="77"/>
      <c r="CI67" s="77"/>
      <c r="CJ67" s="77"/>
      <c r="CK67" s="77"/>
      <c r="CL67" s="77"/>
      <c r="CM67" s="77"/>
      <c r="CN67" s="77"/>
      <c r="CO67" s="77"/>
      <c r="CP67" s="77"/>
      <c r="CQ67" s="77"/>
      <c r="CR67" s="77"/>
      <c r="CS67" s="77"/>
      <c r="CT67" s="77"/>
      <c r="CU67" s="77"/>
      <c r="CV67" s="77"/>
      <c r="CW67" s="77"/>
      <c r="CX67" s="77"/>
      <c r="CY67" s="77"/>
      <c r="CZ67" s="77"/>
      <c r="DA67" s="77"/>
      <c r="DB67" s="77"/>
      <c r="DC67" s="77"/>
      <c r="DD67" s="77"/>
      <c r="DE67" s="77"/>
      <c r="DF67" s="77"/>
      <c r="DG67" s="77"/>
      <c r="DH67" s="77"/>
      <c r="DI67" s="77"/>
      <c r="DJ67" s="77"/>
      <c r="DK67" s="77"/>
      <c r="DL67" s="77"/>
      <c r="DM67" s="77"/>
      <c r="DN67" s="77"/>
      <c r="DO67" s="77"/>
      <c r="DP67" s="77"/>
      <c r="DQ67" s="77"/>
      <c r="DR67" s="77"/>
      <c r="DS67" s="77"/>
      <c r="DT67" s="77"/>
      <c r="DU67" s="77"/>
      <c r="DV67" s="77"/>
      <c r="DW67" s="77"/>
      <c r="DX67" s="77"/>
      <c r="DY67" s="77"/>
      <c r="DZ67" s="77"/>
      <c r="EA67" s="77"/>
      <c r="EB67" s="77"/>
      <c r="EC67" s="77"/>
      <c r="ED67" s="77"/>
      <c r="EE67" s="77"/>
      <c r="EF67" s="77"/>
      <c r="EG67" s="77"/>
      <c r="EH67" s="77"/>
      <c r="EI67" s="77"/>
      <c r="EJ67" s="77"/>
    </row>
    <row r="68" spans="1:140" ht="31.9" customHeight="1" x14ac:dyDescent="0.2">
      <c r="A68" s="155"/>
      <c r="B68" s="26">
        <v>23</v>
      </c>
      <c r="C68" s="111" t="s">
        <v>289</v>
      </c>
      <c r="D68" s="168">
        <f>D52*$D$39</f>
        <v>34692243.299999997</v>
      </c>
      <c r="E68" s="168">
        <f t="shared" ref="E68:P68" si="18">E52*$D$39</f>
        <v>10556844.479999999</v>
      </c>
      <c r="F68" s="168">
        <f t="shared" si="18"/>
        <v>3551888.8800000004</v>
      </c>
      <c r="G68" s="168">
        <f t="shared" si="18"/>
        <v>11411680.139999999</v>
      </c>
      <c r="H68" s="168">
        <f t="shared" si="18"/>
        <v>491275.04399999999</v>
      </c>
      <c r="I68" s="168">
        <f t="shared" si="18"/>
        <v>1265132.52</v>
      </c>
      <c r="J68" s="168">
        <f t="shared" si="18"/>
        <v>436304.67749999993</v>
      </c>
      <c r="K68" s="168">
        <f t="shared" si="18"/>
        <v>182641.53599999999</v>
      </c>
      <c r="L68" s="168">
        <f t="shared" si="18"/>
        <v>107830.03499999999</v>
      </c>
      <c r="M68" s="168">
        <f t="shared" si="18"/>
        <v>2203218.36</v>
      </c>
      <c r="N68" s="168">
        <f t="shared" si="18"/>
        <v>215488.08000000002</v>
      </c>
      <c r="O68" s="168">
        <f t="shared" si="18"/>
        <v>1166581.5209999999</v>
      </c>
      <c r="P68" s="168">
        <f t="shared" si="18"/>
        <v>8301475.2149999989</v>
      </c>
      <c r="Q68" s="155"/>
      <c r="R68" s="155"/>
      <c r="S68" s="155"/>
      <c r="T68" s="155"/>
      <c r="U68" s="155"/>
      <c r="V68" s="155"/>
      <c r="W68" s="155"/>
      <c r="X68" s="155"/>
      <c r="Y68" s="155"/>
      <c r="Z68" s="155"/>
      <c r="AA68" s="155"/>
      <c r="AB68" s="155"/>
      <c r="AC68" s="155"/>
      <c r="AD68" s="155"/>
      <c r="AE68" s="155"/>
      <c r="AF68" s="155"/>
      <c r="AG68" s="155"/>
      <c r="AH68" s="155"/>
      <c r="AI68" s="155"/>
      <c r="AJ68" s="155"/>
      <c r="AK68" s="155"/>
      <c r="AL68" s="155"/>
      <c r="AM68" s="155"/>
      <c r="AN68" s="155"/>
      <c r="AO68" s="155"/>
      <c r="AP68" s="155"/>
      <c r="AQ68" s="155"/>
      <c r="AR68" s="155"/>
      <c r="AS68" s="155"/>
      <c r="AT68" s="155"/>
      <c r="AU68" s="155"/>
      <c r="BA68" s="155"/>
      <c r="BB68" s="155"/>
      <c r="BC68" s="155"/>
      <c r="BD68" s="155"/>
      <c r="BE68" s="155"/>
      <c r="BF68" s="156"/>
      <c r="BG68" s="156"/>
      <c r="BH68" s="156"/>
      <c r="BI68" s="77"/>
      <c r="BJ68" s="77"/>
      <c r="BK68" s="77"/>
      <c r="BL68" s="77"/>
      <c r="BM68" s="77"/>
      <c r="BN68" s="77"/>
      <c r="BO68" s="77"/>
      <c r="BP68" s="77"/>
      <c r="BQ68" s="77"/>
      <c r="BR68" s="77"/>
      <c r="BS68" s="77"/>
      <c r="BT68" s="77"/>
      <c r="BU68" s="77"/>
      <c r="BV68" s="77"/>
      <c r="BW68" s="77"/>
      <c r="BX68" s="77"/>
      <c r="BY68" s="77"/>
      <c r="BZ68" s="77"/>
      <c r="CA68" s="77"/>
      <c r="CB68" s="77"/>
      <c r="CC68" s="77"/>
      <c r="CD68" s="77"/>
      <c r="CE68" s="77"/>
      <c r="CF68" s="77"/>
      <c r="CG68" s="77"/>
      <c r="CH68" s="77"/>
      <c r="CI68" s="77"/>
      <c r="CJ68" s="77"/>
      <c r="CK68" s="77"/>
      <c r="CL68" s="77"/>
      <c r="CM68" s="77"/>
      <c r="CN68" s="77"/>
      <c r="CO68" s="77"/>
      <c r="CP68" s="77"/>
      <c r="CQ68" s="77"/>
      <c r="CR68" s="77"/>
      <c r="CS68" s="77"/>
      <c r="CT68" s="77"/>
      <c r="CU68" s="77"/>
      <c r="CV68" s="77"/>
      <c r="CW68" s="77"/>
      <c r="CX68" s="77"/>
      <c r="CY68" s="77"/>
      <c r="CZ68" s="77"/>
      <c r="DA68" s="77"/>
      <c r="DB68" s="77"/>
      <c r="DC68" s="77"/>
      <c r="DD68" s="77"/>
      <c r="DE68" s="77"/>
      <c r="DF68" s="77"/>
      <c r="DG68" s="77"/>
      <c r="DH68" s="77"/>
      <c r="DI68" s="77"/>
      <c r="DJ68" s="77"/>
      <c r="DK68" s="77"/>
      <c r="DL68" s="77"/>
      <c r="DM68" s="77"/>
      <c r="DN68" s="77"/>
      <c r="DO68" s="77"/>
      <c r="DP68" s="77"/>
      <c r="DQ68" s="77"/>
      <c r="DR68" s="77"/>
      <c r="DS68" s="77"/>
      <c r="DT68" s="77"/>
      <c r="DU68" s="77"/>
      <c r="DV68" s="77"/>
      <c r="DW68" s="77"/>
      <c r="DX68" s="77"/>
      <c r="DY68" s="77"/>
      <c r="DZ68" s="77"/>
      <c r="EA68" s="77"/>
      <c r="EB68" s="77"/>
      <c r="EC68" s="77"/>
      <c r="ED68" s="77"/>
      <c r="EE68" s="77"/>
      <c r="EF68" s="77"/>
      <c r="EG68" s="77"/>
      <c r="EH68" s="77"/>
      <c r="EI68" s="77"/>
      <c r="EJ68" s="77"/>
    </row>
    <row r="69" spans="1:140" ht="31.9" customHeight="1" x14ac:dyDescent="0.2">
      <c r="A69" s="155"/>
      <c r="B69" s="26">
        <v>24</v>
      </c>
      <c r="C69" s="111" t="s">
        <v>290</v>
      </c>
      <c r="D69" s="168">
        <f>D52*$D$38</f>
        <v>111015178.56</v>
      </c>
      <c r="E69" s="168">
        <f t="shared" ref="E69:P69" si="19">E52*$D$38</f>
        <v>33781902.335999995</v>
      </c>
      <c r="F69" s="168">
        <f t="shared" si="19"/>
        <v>11366044.416000001</v>
      </c>
      <c r="G69" s="168">
        <f t="shared" si="19"/>
        <v>36517376.447999999</v>
      </c>
      <c r="H69" s="168">
        <f t="shared" si="19"/>
        <v>1572080.1407999999</v>
      </c>
      <c r="I69" s="168">
        <f t="shared" si="19"/>
        <v>4048424.0640000002</v>
      </c>
      <c r="J69" s="168">
        <f t="shared" si="19"/>
        <v>1396174.9679999999</v>
      </c>
      <c r="K69" s="168">
        <f t="shared" si="19"/>
        <v>584452.91519999993</v>
      </c>
      <c r="L69" s="168">
        <f t="shared" si="19"/>
        <v>345056.11199999996</v>
      </c>
      <c r="M69" s="168">
        <f t="shared" si="19"/>
        <v>7050298.7519999994</v>
      </c>
      <c r="N69" s="168">
        <f t="shared" si="19"/>
        <v>689561.85600000003</v>
      </c>
      <c r="O69" s="168">
        <f t="shared" si="19"/>
        <v>3733060.8671999997</v>
      </c>
      <c r="P69" s="168">
        <f t="shared" si="19"/>
        <v>26564720.687999997</v>
      </c>
      <c r="Q69" s="155"/>
      <c r="R69" s="155"/>
      <c r="S69" s="155"/>
      <c r="T69" s="155"/>
      <c r="U69" s="155"/>
      <c r="V69" s="155"/>
      <c r="W69" s="155"/>
      <c r="X69" s="155"/>
      <c r="Y69" s="155"/>
      <c r="Z69" s="155"/>
      <c r="AA69" s="155"/>
      <c r="AB69" s="155"/>
      <c r="AC69" s="155"/>
      <c r="AD69" s="155"/>
      <c r="AE69" s="155"/>
      <c r="AF69" s="155"/>
      <c r="AG69" s="155"/>
      <c r="AH69" s="155"/>
      <c r="AI69" s="155"/>
      <c r="AJ69" s="155"/>
      <c r="AK69" s="155"/>
      <c r="AL69" s="155"/>
      <c r="AM69" s="155"/>
      <c r="AN69" s="155"/>
      <c r="AO69" s="155"/>
      <c r="AP69" s="155"/>
      <c r="AQ69" s="155"/>
      <c r="AR69" s="155"/>
      <c r="AS69" s="155"/>
      <c r="AT69" s="155"/>
      <c r="AU69" s="155"/>
      <c r="BA69" s="155"/>
      <c r="BB69" s="155"/>
      <c r="BC69" s="155"/>
      <c r="BD69" s="155"/>
      <c r="BE69" s="155"/>
      <c r="BF69" s="156"/>
      <c r="BG69" s="156"/>
      <c r="BH69" s="156"/>
      <c r="BI69" s="77"/>
      <c r="BJ69" s="77"/>
      <c r="BK69" s="77"/>
      <c r="BL69" s="77"/>
      <c r="BM69" s="77"/>
      <c r="BN69" s="77"/>
      <c r="BO69" s="77"/>
      <c r="BP69" s="77"/>
      <c r="BQ69" s="77"/>
      <c r="BR69" s="77"/>
      <c r="BS69" s="77"/>
      <c r="BT69" s="77"/>
      <c r="BU69" s="77"/>
      <c r="BV69" s="77"/>
      <c r="BW69" s="77"/>
      <c r="BX69" s="77"/>
      <c r="BY69" s="77"/>
      <c r="BZ69" s="77"/>
      <c r="CA69" s="77"/>
      <c r="CB69" s="77"/>
      <c r="CC69" s="77"/>
      <c r="CD69" s="77"/>
      <c r="CE69" s="77"/>
      <c r="CF69" s="77"/>
      <c r="CG69" s="77"/>
      <c r="CH69" s="77"/>
      <c r="CI69" s="77"/>
      <c r="CJ69" s="77"/>
      <c r="CK69" s="77"/>
      <c r="CL69" s="77"/>
      <c r="CM69" s="77"/>
      <c r="CN69" s="77"/>
      <c r="CO69" s="77"/>
      <c r="CP69" s="77"/>
      <c r="CQ69" s="77"/>
      <c r="CR69" s="77"/>
      <c r="CS69" s="77"/>
      <c r="CT69" s="77"/>
      <c r="CU69" s="77"/>
      <c r="CV69" s="77"/>
      <c r="CW69" s="77"/>
      <c r="CX69" s="77"/>
      <c r="CY69" s="77"/>
      <c r="CZ69" s="77"/>
      <c r="DA69" s="77"/>
      <c r="DB69" s="77"/>
      <c r="DC69" s="77"/>
      <c r="DD69" s="77"/>
      <c r="DE69" s="77"/>
      <c r="DF69" s="77"/>
      <c r="DG69" s="77"/>
      <c r="DH69" s="77"/>
      <c r="DI69" s="77"/>
      <c r="DJ69" s="77"/>
      <c r="DK69" s="77"/>
      <c r="DL69" s="77"/>
      <c r="DM69" s="77"/>
      <c r="DN69" s="77"/>
      <c r="DO69" s="77"/>
      <c r="DP69" s="77"/>
      <c r="DQ69" s="77"/>
      <c r="DR69" s="77"/>
      <c r="DS69" s="77"/>
      <c r="DT69" s="77"/>
      <c r="DU69" s="77"/>
      <c r="DV69" s="77"/>
      <c r="DW69" s="77"/>
      <c r="DX69" s="77"/>
      <c r="DY69" s="77"/>
      <c r="DZ69" s="77"/>
      <c r="EA69" s="77"/>
      <c r="EB69" s="77"/>
      <c r="EC69" s="77"/>
      <c r="ED69" s="77"/>
      <c r="EE69" s="77"/>
      <c r="EF69" s="77"/>
      <c r="EG69" s="77"/>
      <c r="EH69" s="77"/>
      <c r="EI69" s="77"/>
      <c r="EJ69" s="77"/>
    </row>
    <row r="70" spans="1:140" ht="31.9" customHeight="1" x14ac:dyDescent="0.2">
      <c r="A70" s="155"/>
      <c r="B70" s="26">
        <v>25</v>
      </c>
      <c r="C70" s="111" t="s">
        <v>291</v>
      </c>
      <c r="D70" s="168">
        <f>D53*$D$39</f>
        <v>15835575.6</v>
      </c>
      <c r="E70" s="168">
        <f t="shared" ref="E70:P70" si="20">E53*$D$39</f>
        <v>3258927.3600000003</v>
      </c>
      <c r="F70" s="168">
        <f t="shared" si="20"/>
        <v>985124.16</v>
      </c>
      <c r="G70" s="168">
        <f t="shared" si="20"/>
        <v>3165054.48</v>
      </c>
      <c r="H70" s="168">
        <f t="shared" si="20"/>
        <v>132610.60799999998</v>
      </c>
      <c r="I70" s="168">
        <f t="shared" si="20"/>
        <v>114639.84000000001</v>
      </c>
      <c r="J70" s="168">
        <f t="shared" si="20"/>
        <v>170466.93</v>
      </c>
      <c r="K70" s="168">
        <f t="shared" si="20"/>
        <v>56381.951999999997</v>
      </c>
      <c r="L70" s="168">
        <f t="shared" si="20"/>
        <v>63991.619999999995</v>
      </c>
      <c r="M70" s="168">
        <f t="shared" si="20"/>
        <v>627772.32000000007</v>
      </c>
      <c r="N70" s="168">
        <f t="shared" si="20"/>
        <v>46503.360000000001</v>
      </c>
      <c r="O70" s="168">
        <f t="shared" si="20"/>
        <v>210536.17199999999</v>
      </c>
      <c r="P70" s="168">
        <f t="shared" si="20"/>
        <v>2495455.38</v>
      </c>
      <c r="Q70" s="155"/>
      <c r="R70" s="155"/>
      <c r="S70" s="155"/>
      <c r="T70" s="155"/>
      <c r="U70" s="155"/>
      <c r="V70" s="155"/>
      <c r="W70" s="155"/>
      <c r="X70" s="155"/>
      <c r="Y70" s="155"/>
      <c r="Z70" s="155"/>
      <c r="AA70" s="155"/>
      <c r="AB70" s="155"/>
      <c r="AC70" s="155"/>
      <c r="AD70" s="155"/>
      <c r="AE70" s="155"/>
      <c r="AF70" s="155"/>
      <c r="AG70" s="155"/>
      <c r="AH70" s="155"/>
      <c r="AI70" s="155"/>
      <c r="AJ70" s="155"/>
      <c r="AK70" s="155"/>
      <c r="AL70" s="155"/>
      <c r="AM70" s="155"/>
      <c r="AN70" s="155"/>
      <c r="AO70" s="155"/>
      <c r="AP70" s="155"/>
      <c r="AQ70" s="155"/>
      <c r="AR70" s="155"/>
      <c r="AS70" s="155"/>
      <c r="AT70" s="155"/>
      <c r="AU70" s="155"/>
      <c r="AV70" s="28"/>
      <c r="AW70" s="155"/>
      <c r="AX70" s="155"/>
      <c r="AY70" s="156"/>
      <c r="AZ70" s="156"/>
      <c r="BA70" s="155"/>
      <c r="BB70" s="155"/>
      <c r="BC70" s="155"/>
      <c r="BD70" s="155"/>
      <c r="BE70" s="155"/>
      <c r="BF70" s="156"/>
      <c r="BG70" s="156"/>
      <c r="BH70" s="156"/>
      <c r="BI70" s="77"/>
      <c r="BJ70" s="77"/>
      <c r="BK70" s="77"/>
      <c r="BL70" s="77"/>
      <c r="BM70" s="77"/>
      <c r="BN70" s="77"/>
      <c r="BO70" s="77"/>
      <c r="BP70" s="77"/>
      <c r="BQ70" s="77"/>
      <c r="BR70" s="77"/>
      <c r="BS70" s="77"/>
      <c r="BT70" s="77"/>
      <c r="BU70" s="77"/>
      <c r="BV70" s="77"/>
      <c r="BW70" s="77"/>
      <c r="BX70" s="77"/>
      <c r="BY70" s="77"/>
      <c r="BZ70" s="77"/>
      <c r="CA70" s="77"/>
      <c r="CB70" s="77"/>
      <c r="CC70" s="77"/>
      <c r="CD70" s="77"/>
      <c r="CE70" s="77"/>
      <c r="CF70" s="77"/>
      <c r="CG70" s="77"/>
      <c r="CH70" s="77"/>
      <c r="CI70" s="77"/>
      <c r="CJ70" s="77"/>
      <c r="CK70" s="77"/>
      <c r="CL70" s="77"/>
      <c r="CM70" s="77"/>
      <c r="CN70" s="77"/>
      <c r="CO70" s="77"/>
      <c r="CP70" s="77"/>
      <c r="CQ70" s="77"/>
      <c r="CR70" s="77"/>
      <c r="CS70" s="77"/>
      <c r="CT70" s="77"/>
      <c r="CU70" s="77"/>
      <c r="CV70" s="77"/>
      <c r="CW70" s="77"/>
      <c r="CX70" s="77"/>
      <c r="CY70" s="77"/>
      <c r="CZ70" s="77"/>
      <c r="DA70" s="77"/>
      <c r="DB70" s="77"/>
      <c r="DC70" s="77"/>
      <c r="DD70" s="77"/>
      <c r="DE70" s="77"/>
      <c r="DF70" s="77"/>
      <c r="DG70" s="77"/>
      <c r="DH70" s="77"/>
      <c r="DI70" s="77"/>
      <c r="DJ70" s="77"/>
      <c r="DK70" s="77"/>
      <c r="DL70" s="77"/>
      <c r="DM70" s="77"/>
      <c r="DN70" s="77"/>
      <c r="DO70" s="77"/>
      <c r="DP70" s="77"/>
      <c r="DQ70" s="77"/>
      <c r="DR70" s="77"/>
      <c r="DS70" s="77"/>
      <c r="DT70" s="77"/>
      <c r="DU70" s="77"/>
      <c r="DV70" s="77"/>
      <c r="DW70" s="77"/>
      <c r="DX70" s="77"/>
      <c r="DY70" s="77"/>
      <c r="DZ70" s="77"/>
      <c r="EA70" s="77"/>
      <c r="EB70" s="77"/>
      <c r="EC70" s="77"/>
      <c r="ED70" s="77"/>
      <c r="EE70" s="77"/>
      <c r="EF70" s="77"/>
      <c r="EG70" s="77"/>
      <c r="EH70" s="77"/>
      <c r="EI70" s="77"/>
      <c r="EJ70" s="77"/>
    </row>
    <row r="71" spans="1:140" ht="31.9" customHeight="1" x14ac:dyDescent="0.2">
      <c r="A71" s="155"/>
      <c r="B71" s="26">
        <v>26</v>
      </c>
      <c r="C71" s="111" t="s">
        <v>292</v>
      </c>
      <c r="D71" s="168">
        <f>D53*$D$38</f>
        <v>50673841.920000002</v>
      </c>
      <c r="E71" s="168">
        <f t="shared" ref="E71:P71" si="21">E53*$D$38</f>
        <v>10428567.552000001</v>
      </c>
      <c r="F71" s="168">
        <f t="shared" si="21"/>
        <v>3152397.3119999999</v>
      </c>
      <c r="G71" s="168">
        <f t="shared" si="21"/>
        <v>10128174.335999999</v>
      </c>
      <c r="H71" s="168">
        <f t="shared" si="21"/>
        <v>424353.94559999998</v>
      </c>
      <c r="I71" s="168">
        <f t="shared" si="21"/>
        <v>366847.48800000001</v>
      </c>
      <c r="J71" s="168">
        <f t="shared" si="21"/>
        <v>545494.17599999998</v>
      </c>
      <c r="K71" s="168">
        <f t="shared" si="21"/>
        <v>180422.2464</v>
      </c>
      <c r="L71" s="168">
        <f t="shared" si="21"/>
        <v>204773.18399999998</v>
      </c>
      <c r="M71" s="168">
        <f t="shared" si="21"/>
        <v>2008871.4240000001</v>
      </c>
      <c r="N71" s="168">
        <f t="shared" si="21"/>
        <v>148810.75200000001</v>
      </c>
      <c r="O71" s="168">
        <f t="shared" si="21"/>
        <v>673715.75040000002</v>
      </c>
      <c r="P71" s="168">
        <f t="shared" si="21"/>
        <v>7985457.216</v>
      </c>
      <c r="Q71" s="155"/>
      <c r="R71" s="155"/>
      <c r="S71" s="155"/>
      <c r="T71" s="155"/>
      <c r="U71" s="155"/>
      <c r="V71" s="155"/>
      <c r="W71" s="155"/>
      <c r="X71" s="155"/>
      <c r="Y71" s="155"/>
      <c r="Z71" s="155"/>
      <c r="AA71" s="155"/>
      <c r="AB71" s="155"/>
      <c r="AC71" s="155"/>
      <c r="AD71" s="155"/>
      <c r="AE71" s="155"/>
      <c r="AF71" s="155"/>
      <c r="AG71" s="155"/>
      <c r="AH71" s="155"/>
      <c r="AI71" s="155"/>
      <c r="AJ71" s="155"/>
      <c r="AK71" s="155"/>
      <c r="AL71" s="155"/>
      <c r="AM71" s="155"/>
      <c r="AN71" s="155"/>
      <c r="AO71" s="155"/>
      <c r="AP71" s="155"/>
      <c r="AQ71" s="155"/>
      <c r="AR71" s="155"/>
      <c r="AS71" s="155"/>
      <c r="AT71" s="155"/>
      <c r="AU71" s="155"/>
      <c r="AV71" s="28"/>
      <c r="AW71" s="155"/>
      <c r="AX71" s="155"/>
      <c r="BA71" s="155"/>
      <c r="BB71" s="155"/>
      <c r="BC71" s="155"/>
      <c r="BD71" s="155"/>
      <c r="BE71" s="155"/>
      <c r="BF71" s="156"/>
      <c r="BG71" s="156"/>
      <c r="BH71" s="156"/>
      <c r="BI71" s="77"/>
      <c r="BJ71" s="77"/>
      <c r="BK71" s="77"/>
      <c r="BL71" s="77"/>
      <c r="BM71" s="77"/>
      <c r="BN71" s="77"/>
      <c r="BO71" s="77"/>
      <c r="BP71" s="77"/>
      <c r="BQ71" s="77"/>
      <c r="BR71" s="77"/>
      <c r="BS71" s="77"/>
      <c r="BT71" s="77"/>
      <c r="BU71" s="77"/>
      <c r="BV71" s="77"/>
      <c r="BW71" s="77"/>
      <c r="BX71" s="77"/>
      <c r="BY71" s="77"/>
      <c r="BZ71" s="77"/>
      <c r="CA71" s="77"/>
      <c r="CB71" s="77"/>
      <c r="CC71" s="77"/>
      <c r="CD71" s="77"/>
      <c r="CE71" s="77"/>
      <c r="CF71" s="77"/>
      <c r="CG71" s="77"/>
      <c r="CH71" s="77"/>
      <c r="CI71" s="77"/>
      <c r="CJ71" s="77"/>
      <c r="CK71" s="77"/>
      <c r="CL71" s="77"/>
      <c r="CM71" s="77"/>
      <c r="CN71" s="77"/>
      <c r="CO71" s="77"/>
      <c r="CP71" s="77"/>
      <c r="CQ71" s="77"/>
      <c r="CR71" s="77"/>
      <c r="CS71" s="77"/>
      <c r="CT71" s="77"/>
      <c r="CU71" s="77"/>
      <c r="CV71" s="77"/>
      <c r="CW71" s="77"/>
      <c r="CX71" s="77"/>
      <c r="CY71" s="77"/>
      <c r="CZ71" s="77"/>
      <c r="DA71" s="77"/>
      <c r="DB71" s="77"/>
      <c r="DC71" s="77"/>
      <c r="DD71" s="77"/>
      <c r="DE71" s="77"/>
      <c r="DF71" s="77"/>
      <c r="DG71" s="77"/>
      <c r="DH71" s="77"/>
      <c r="DI71" s="77"/>
      <c r="DJ71" s="77"/>
      <c r="DK71" s="77"/>
      <c r="DL71" s="77"/>
      <c r="DM71" s="77"/>
      <c r="DN71" s="77"/>
      <c r="DO71" s="77"/>
      <c r="DP71" s="77"/>
      <c r="DQ71" s="77"/>
      <c r="DR71" s="77"/>
      <c r="DS71" s="77"/>
      <c r="DT71" s="77"/>
      <c r="DU71" s="77"/>
      <c r="DV71" s="77"/>
      <c r="DW71" s="77"/>
      <c r="DX71" s="77"/>
      <c r="DY71" s="77"/>
      <c r="DZ71" s="77"/>
      <c r="EA71" s="77"/>
      <c r="EB71" s="77"/>
      <c r="EC71" s="77"/>
      <c r="ED71" s="77"/>
      <c r="EE71" s="77"/>
      <c r="EF71" s="77"/>
      <c r="EG71" s="77"/>
      <c r="EH71" s="77"/>
      <c r="EI71" s="77"/>
      <c r="EJ71" s="77"/>
    </row>
    <row r="72" spans="1:140" ht="31.9" customHeight="1" x14ac:dyDescent="0.2">
      <c r="A72" s="155"/>
      <c r="B72" s="26">
        <v>27</v>
      </c>
      <c r="C72" s="111" t="s">
        <v>293</v>
      </c>
      <c r="D72" s="168">
        <f t="shared" ref="D72:G73" si="22">D68+D70</f>
        <v>50527818.899999999</v>
      </c>
      <c r="E72" s="168">
        <f t="shared" si="22"/>
        <v>13815771.84</v>
      </c>
      <c r="F72" s="168">
        <f t="shared" si="22"/>
        <v>4537013.04</v>
      </c>
      <c r="G72" s="168">
        <f t="shared" si="22"/>
        <v>14576734.619999999</v>
      </c>
      <c r="H72" s="168">
        <f t="shared" ref="H72:P72" si="23">H68+H70</f>
        <v>623885.652</v>
      </c>
      <c r="I72" s="168">
        <f t="shared" si="23"/>
        <v>1379772.36</v>
      </c>
      <c r="J72" s="168">
        <f t="shared" si="23"/>
        <v>606771.60749999993</v>
      </c>
      <c r="K72" s="168">
        <f t="shared" si="23"/>
        <v>239023.48799999998</v>
      </c>
      <c r="L72" s="168">
        <f t="shared" si="23"/>
        <v>171821.65499999997</v>
      </c>
      <c r="M72" s="168">
        <f t="shared" si="23"/>
        <v>2830990.6799999997</v>
      </c>
      <c r="N72" s="168">
        <f t="shared" si="23"/>
        <v>261991.44</v>
      </c>
      <c r="O72" s="168">
        <f t="shared" si="23"/>
        <v>1377117.693</v>
      </c>
      <c r="P72" s="168">
        <f t="shared" si="23"/>
        <v>10796930.594999999</v>
      </c>
      <c r="Q72" s="155"/>
      <c r="R72" s="155"/>
      <c r="S72" s="155"/>
      <c r="T72" s="155"/>
      <c r="U72" s="155"/>
      <c r="V72" s="155"/>
      <c r="W72" s="155"/>
      <c r="X72" s="155"/>
      <c r="Y72" s="155"/>
      <c r="Z72" s="155"/>
      <c r="AA72" s="155"/>
      <c r="AB72" s="155"/>
      <c r="AC72" s="155"/>
      <c r="AD72" s="155"/>
      <c r="AE72" s="155"/>
      <c r="AF72" s="155"/>
      <c r="AG72" s="155"/>
      <c r="AH72" s="155"/>
      <c r="AI72" s="155"/>
      <c r="AJ72" s="155"/>
      <c r="AK72" s="155"/>
      <c r="AL72" s="155"/>
      <c r="AM72" s="155"/>
      <c r="AN72" s="155"/>
      <c r="AO72" s="155"/>
      <c r="AP72" s="155"/>
      <c r="AQ72" s="155"/>
      <c r="AR72" s="155"/>
      <c r="AS72" s="155"/>
      <c r="AT72" s="155"/>
      <c r="AU72" s="155"/>
      <c r="AV72" s="28"/>
      <c r="AW72" s="155"/>
      <c r="AX72" s="155"/>
      <c r="BA72" s="155"/>
      <c r="BB72" s="155"/>
      <c r="BC72" s="155"/>
      <c r="BD72" s="155"/>
      <c r="BE72" s="155"/>
      <c r="BF72" s="156"/>
      <c r="BG72" s="156"/>
      <c r="BH72" s="156"/>
      <c r="BI72" s="77"/>
      <c r="BJ72" s="77"/>
      <c r="BK72" s="77"/>
      <c r="BL72" s="77"/>
      <c r="BM72" s="77"/>
      <c r="BN72" s="77"/>
      <c r="BO72" s="77"/>
      <c r="BP72" s="77"/>
      <c r="BQ72" s="77"/>
      <c r="BR72" s="77"/>
      <c r="BS72" s="77"/>
      <c r="BT72" s="77"/>
      <c r="BU72" s="77"/>
      <c r="BV72" s="77"/>
      <c r="BW72" s="77"/>
      <c r="BX72" s="77"/>
      <c r="BY72" s="77"/>
      <c r="BZ72" s="77"/>
      <c r="CA72" s="77"/>
      <c r="CB72" s="77"/>
      <c r="CC72" s="77"/>
      <c r="CD72" s="77"/>
      <c r="CE72" s="77"/>
      <c r="CF72" s="77"/>
      <c r="CG72" s="77"/>
      <c r="CH72" s="77"/>
      <c r="CI72" s="77"/>
      <c r="CJ72" s="77"/>
      <c r="CK72" s="77"/>
      <c r="CL72" s="77"/>
      <c r="CM72" s="77"/>
      <c r="CN72" s="77"/>
      <c r="CO72" s="77"/>
      <c r="CP72" s="77"/>
      <c r="CQ72" s="77"/>
      <c r="CR72" s="77"/>
      <c r="CS72" s="77"/>
      <c r="CT72" s="77"/>
      <c r="CU72" s="77"/>
      <c r="CV72" s="77"/>
      <c r="CW72" s="77"/>
      <c r="CX72" s="77"/>
      <c r="CY72" s="77"/>
      <c r="CZ72" s="77"/>
      <c r="DA72" s="77"/>
      <c r="DB72" s="77"/>
      <c r="DC72" s="77"/>
      <c r="DD72" s="77"/>
      <c r="DE72" s="77"/>
      <c r="DF72" s="77"/>
      <c r="DG72" s="77"/>
      <c r="DH72" s="77"/>
      <c r="DI72" s="77"/>
      <c r="DJ72" s="77"/>
      <c r="DK72" s="77"/>
      <c r="DL72" s="77"/>
      <c r="DM72" s="77"/>
      <c r="DN72" s="77"/>
      <c r="DO72" s="77"/>
      <c r="DP72" s="77"/>
      <c r="DQ72" s="77"/>
      <c r="DR72" s="77"/>
      <c r="DS72" s="77"/>
      <c r="DT72" s="77"/>
      <c r="DU72" s="77"/>
      <c r="DV72" s="77"/>
      <c r="DW72" s="77"/>
      <c r="DX72" s="77"/>
      <c r="DY72" s="77"/>
      <c r="DZ72" s="77"/>
      <c r="EA72" s="77"/>
      <c r="EB72" s="77"/>
      <c r="EC72" s="77"/>
      <c r="ED72" s="77"/>
      <c r="EE72" s="77"/>
      <c r="EF72" s="77"/>
      <c r="EG72" s="77"/>
      <c r="EH72" s="77"/>
      <c r="EI72" s="77"/>
      <c r="EJ72" s="77"/>
    </row>
    <row r="73" spans="1:140" ht="31.9" customHeight="1" x14ac:dyDescent="0.2">
      <c r="A73" s="155"/>
      <c r="B73" s="26">
        <v>28</v>
      </c>
      <c r="C73" s="111" t="s">
        <v>294</v>
      </c>
      <c r="D73" s="168">
        <f t="shared" si="22"/>
        <v>161689020.48000002</v>
      </c>
      <c r="E73" s="168">
        <f t="shared" si="22"/>
        <v>44210469.887999997</v>
      </c>
      <c r="F73" s="168">
        <f t="shared" si="22"/>
        <v>14518441.728</v>
      </c>
      <c r="G73" s="168">
        <f t="shared" si="22"/>
        <v>46645550.783999994</v>
      </c>
      <c r="H73" s="168">
        <f t="shared" ref="H73:P73" si="24">H69+H71</f>
        <v>1996434.0863999999</v>
      </c>
      <c r="I73" s="168">
        <f t="shared" si="24"/>
        <v>4415271.5520000001</v>
      </c>
      <c r="J73" s="168">
        <f t="shared" si="24"/>
        <v>1941669.1439999999</v>
      </c>
      <c r="K73" s="168">
        <f t="shared" si="24"/>
        <v>764875.16159999999</v>
      </c>
      <c r="L73" s="168">
        <f t="shared" si="24"/>
        <v>549829.29599999997</v>
      </c>
      <c r="M73" s="168">
        <f t="shared" si="24"/>
        <v>9059170.175999999</v>
      </c>
      <c r="N73" s="168">
        <f t="shared" si="24"/>
        <v>838372.60800000001</v>
      </c>
      <c r="O73" s="168">
        <f t="shared" si="24"/>
        <v>4406776.6175999995</v>
      </c>
      <c r="P73" s="168">
        <f t="shared" si="24"/>
        <v>34550177.903999999</v>
      </c>
      <c r="Q73" s="155"/>
      <c r="R73" s="155"/>
      <c r="S73" s="155"/>
      <c r="T73" s="155"/>
      <c r="U73" s="155"/>
      <c r="V73" s="155"/>
      <c r="W73" s="155"/>
      <c r="X73" s="155"/>
      <c r="Y73" s="155"/>
      <c r="Z73" s="155"/>
      <c r="AA73" s="155"/>
      <c r="AB73" s="155"/>
      <c r="AC73" s="155"/>
      <c r="AD73" s="155"/>
      <c r="AE73" s="155"/>
      <c r="AF73" s="155"/>
      <c r="AG73" s="155"/>
      <c r="AH73" s="155"/>
      <c r="AI73" s="155"/>
      <c r="AJ73" s="155"/>
      <c r="AK73" s="155"/>
      <c r="AL73" s="155"/>
      <c r="AM73" s="155"/>
      <c r="AN73" s="155"/>
      <c r="AO73" s="155"/>
      <c r="AP73" s="155"/>
      <c r="AQ73" s="155"/>
      <c r="AR73" s="155"/>
      <c r="AS73" s="155"/>
      <c r="AT73" s="155"/>
      <c r="AU73" s="155"/>
      <c r="AV73" s="28"/>
      <c r="AW73" s="155"/>
      <c r="AX73" s="155"/>
      <c r="BA73" s="155"/>
      <c r="BB73" s="155"/>
      <c r="BC73" s="155"/>
      <c r="BD73" s="155"/>
      <c r="BE73" s="155"/>
      <c r="BF73" s="156"/>
      <c r="BG73" s="156"/>
      <c r="BH73" s="156"/>
      <c r="BI73" s="77"/>
      <c r="BJ73" s="77"/>
      <c r="BK73" s="77"/>
      <c r="BL73" s="77"/>
      <c r="BM73" s="77"/>
      <c r="BN73" s="77"/>
      <c r="BO73" s="77"/>
      <c r="BP73" s="77"/>
      <c r="BQ73" s="77"/>
      <c r="BR73" s="77"/>
      <c r="BS73" s="77"/>
      <c r="BT73" s="77"/>
      <c r="BU73" s="77"/>
      <c r="BV73" s="77"/>
      <c r="BW73" s="77"/>
      <c r="BX73" s="77"/>
      <c r="BY73" s="77"/>
      <c r="BZ73" s="77"/>
      <c r="CA73" s="77"/>
      <c r="CB73" s="77"/>
      <c r="CC73" s="77"/>
      <c r="CD73" s="77"/>
      <c r="CE73" s="77"/>
      <c r="CF73" s="77"/>
      <c r="CG73" s="77"/>
      <c r="CH73" s="77"/>
      <c r="CI73" s="77"/>
      <c r="CJ73" s="77"/>
      <c r="CK73" s="77"/>
      <c r="CL73" s="77"/>
      <c r="CM73" s="77"/>
      <c r="CN73" s="77"/>
      <c r="CO73" s="77"/>
      <c r="CP73" s="77"/>
      <c r="CQ73" s="77"/>
      <c r="CR73" s="77"/>
      <c r="CS73" s="77"/>
      <c r="CT73" s="77"/>
      <c r="CU73" s="77"/>
      <c r="CV73" s="77"/>
      <c r="CW73" s="77"/>
      <c r="CX73" s="77"/>
      <c r="CY73" s="77"/>
      <c r="CZ73" s="77"/>
      <c r="DA73" s="77"/>
      <c r="DB73" s="77"/>
      <c r="DC73" s="77"/>
      <c r="DD73" s="77"/>
      <c r="DE73" s="77"/>
      <c r="DF73" s="77"/>
      <c r="DG73" s="77"/>
      <c r="DH73" s="77"/>
      <c r="DI73" s="77"/>
      <c r="DJ73" s="77"/>
      <c r="DK73" s="77"/>
      <c r="DL73" s="77"/>
      <c r="DM73" s="77"/>
      <c r="DN73" s="77"/>
      <c r="DO73" s="77"/>
      <c r="DP73" s="77"/>
      <c r="DQ73" s="77"/>
      <c r="DR73" s="77"/>
      <c r="DS73" s="77"/>
      <c r="DT73" s="77"/>
      <c r="DU73" s="77"/>
      <c r="DV73" s="77"/>
      <c r="DW73" s="77"/>
      <c r="DX73" s="77"/>
      <c r="DY73" s="77"/>
      <c r="DZ73" s="77"/>
      <c r="EA73" s="77"/>
      <c r="EB73" s="77"/>
      <c r="EC73" s="77"/>
      <c r="ED73" s="77"/>
      <c r="EE73" s="77"/>
      <c r="EF73" s="77"/>
      <c r="EG73" s="77"/>
      <c r="EH73" s="77"/>
      <c r="EI73" s="77"/>
      <c r="EJ73" s="77"/>
    </row>
    <row r="75" spans="1:140" ht="42" customHeight="1" x14ac:dyDescent="0.2">
      <c r="A75" s="9"/>
      <c r="B75" s="15" t="s">
        <v>295</v>
      </c>
      <c r="C75" s="9"/>
      <c r="D75" s="166"/>
      <c r="E75" s="166"/>
      <c r="F75" s="166"/>
      <c r="G75" s="166"/>
      <c r="H75" s="166"/>
      <c r="I75" s="166"/>
      <c r="J75" s="166"/>
      <c r="K75" s="166"/>
      <c r="L75" s="165"/>
      <c r="M75" s="165"/>
      <c r="N75" s="165"/>
      <c r="O75" s="165"/>
      <c r="P75" s="165"/>
      <c r="Q75" s="165"/>
      <c r="R75" s="165"/>
      <c r="S75" s="165"/>
      <c r="T75" s="165"/>
      <c r="U75" s="165"/>
      <c r="V75" s="165"/>
      <c r="W75" s="165"/>
      <c r="X75" s="165"/>
      <c r="Y75" s="165"/>
      <c r="Z75" s="165"/>
      <c r="AA75" s="165"/>
      <c r="AB75" s="165"/>
      <c r="AC75" s="165"/>
      <c r="AD75" s="165"/>
      <c r="AE75" s="165"/>
      <c r="AF75" s="165"/>
      <c r="AG75" s="165"/>
      <c r="AH75" s="165"/>
      <c r="AI75" s="165"/>
      <c r="AJ75" s="164"/>
      <c r="AK75" s="164"/>
      <c r="AL75" s="164"/>
      <c r="AM75" s="164"/>
      <c r="AN75" s="164"/>
      <c r="AO75" s="164"/>
      <c r="AP75" s="164"/>
      <c r="AQ75" s="164"/>
      <c r="AR75" s="164"/>
      <c r="AS75" s="164"/>
      <c r="AT75" s="164"/>
      <c r="AU75" s="164"/>
      <c r="AV75" s="164"/>
      <c r="AW75" s="164"/>
      <c r="AX75" s="164"/>
    </row>
    <row r="76" spans="1:140" ht="27" customHeight="1" x14ac:dyDescent="0.2"/>
    <row r="77" spans="1:140" ht="27" customHeight="1" x14ac:dyDescent="0.2">
      <c r="B77" s="114" t="s">
        <v>282</v>
      </c>
    </row>
    <row r="78" spans="1:140" ht="27" customHeight="1" x14ac:dyDescent="0.2">
      <c r="B78" s="114"/>
    </row>
    <row r="79" spans="1:140" ht="27" customHeight="1" x14ac:dyDescent="0.2">
      <c r="B79" s="192" t="s">
        <v>296</v>
      </c>
    </row>
    <row r="80" spans="1:140" ht="27" customHeight="1" x14ac:dyDescent="0.2">
      <c r="B80" s="203"/>
      <c r="C80" s="202"/>
      <c r="D80" s="201" t="s">
        <v>217</v>
      </c>
      <c r="E80" s="201" t="s">
        <v>216</v>
      </c>
      <c r="F80" s="201" t="s">
        <v>50</v>
      </c>
    </row>
    <row r="81" spans="2:6" ht="27" customHeight="1" x14ac:dyDescent="0.2">
      <c r="B81" s="198"/>
      <c r="C81" s="197"/>
      <c r="D81" s="190"/>
      <c r="E81" s="190"/>
      <c r="F81" s="190"/>
    </row>
    <row r="82" spans="2:6" ht="27" customHeight="1" x14ac:dyDescent="0.2">
      <c r="B82" s="198">
        <v>29</v>
      </c>
      <c r="C82" s="199" t="s">
        <v>22</v>
      </c>
      <c r="D82" s="190">
        <f>E64</f>
        <v>28484411.903999999</v>
      </c>
      <c r="F82" s="190"/>
    </row>
    <row r="83" spans="2:6" ht="27" customHeight="1" x14ac:dyDescent="0.2">
      <c r="B83" s="198">
        <v>30</v>
      </c>
      <c r="C83" s="199"/>
      <c r="D83" s="190"/>
      <c r="E83" s="190">
        <f>E63</f>
        <v>8901378.7200000007</v>
      </c>
      <c r="F83" s="190">
        <f>D82-E83</f>
        <v>19583033.184</v>
      </c>
    </row>
    <row r="84" spans="2:6" ht="27" customHeight="1" x14ac:dyDescent="0.2">
      <c r="B84" s="198"/>
      <c r="C84" s="200"/>
      <c r="D84" s="190"/>
      <c r="E84" s="190"/>
      <c r="F84" s="190"/>
    </row>
    <row r="85" spans="2:6" ht="27" customHeight="1" x14ac:dyDescent="0.2">
      <c r="B85" s="198">
        <v>31</v>
      </c>
      <c r="C85" s="199" t="s">
        <v>331</v>
      </c>
      <c r="D85" s="190">
        <f>F64</f>
        <v>9876916.2239999995</v>
      </c>
      <c r="E85" s="190"/>
      <c r="F85" s="190"/>
    </row>
    <row r="86" spans="2:6" ht="27" customHeight="1" x14ac:dyDescent="0.2">
      <c r="B86" s="198">
        <v>32</v>
      </c>
      <c r="C86" s="199"/>
      <c r="D86" s="190"/>
      <c r="E86" s="190">
        <f>F63</f>
        <v>3086536.32</v>
      </c>
      <c r="F86" s="190">
        <f>D85-E86</f>
        <v>6790379.9039999992</v>
      </c>
    </row>
    <row r="87" spans="2:6" ht="27" customHeight="1" x14ac:dyDescent="0.2">
      <c r="B87" s="198"/>
      <c r="C87" s="199"/>
      <c r="D87" s="190"/>
      <c r="E87" s="190"/>
      <c r="F87" s="190"/>
    </row>
    <row r="88" spans="2:6" ht="27" customHeight="1" x14ac:dyDescent="0.2">
      <c r="B88" s="198">
        <v>33</v>
      </c>
      <c r="C88" s="199" t="s">
        <v>323</v>
      </c>
      <c r="D88" s="190">
        <f>G64</f>
        <v>31733033.471999999</v>
      </c>
      <c r="E88" s="190"/>
      <c r="F88" s="190"/>
    </row>
    <row r="89" spans="2:6" ht="27" customHeight="1" x14ac:dyDescent="0.2">
      <c r="B89" s="198">
        <v>34</v>
      </c>
      <c r="C89" s="199"/>
      <c r="D89" s="190"/>
      <c r="E89" s="190">
        <f>G63</f>
        <v>9916572.9600000009</v>
      </c>
      <c r="F89" s="190">
        <f>D88-E89</f>
        <v>21816460.511999998</v>
      </c>
    </row>
    <row r="90" spans="2:6" ht="27" customHeight="1" x14ac:dyDescent="0.2">
      <c r="B90" s="198"/>
      <c r="C90" s="197"/>
      <c r="D90" s="190"/>
      <c r="E90" s="196"/>
      <c r="F90" s="196"/>
    </row>
    <row r="91" spans="2:6" ht="27" customHeight="1" x14ac:dyDescent="0.2">
      <c r="B91" s="74"/>
      <c r="C91" s="225"/>
      <c r="D91" s="226"/>
      <c r="E91" s="227"/>
      <c r="F91" s="227"/>
    </row>
    <row r="92" spans="2:6" ht="27" customHeight="1" x14ac:dyDescent="0.2">
      <c r="B92" s="74"/>
      <c r="C92" s="225"/>
      <c r="D92" s="226"/>
      <c r="E92" s="227"/>
      <c r="F92" s="227"/>
    </row>
    <row r="93" spans="2:6" ht="27" customHeight="1" x14ac:dyDescent="0.2"/>
    <row r="94" spans="2:6" ht="27" customHeight="1" x14ac:dyDescent="0.2">
      <c r="B94" s="195" t="s">
        <v>297</v>
      </c>
      <c r="C94" s="194"/>
      <c r="D94" s="194"/>
      <c r="E94" s="194"/>
      <c r="F94" s="194"/>
    </row>
    <row r="95" spans="2:6" ht="27" customHeight="1" x14ac:dyDescent="0.2">
      <c r="B95" s="23"/>
      <c r="C95" s="186"/>
      <c r="D95" s="228" t="s">
        <v>217</v>
      </c>
      <c r="E95" s="228" t="s">
        <v>216</v>
      </c>
      <c r="F95" s="228" t="s">
        <v>50</v>
      </c>
    </row>
    <row r="96" spans="2:6" ht="27" customHeight="1" x14ac:dyDescent="0.2">
      <c r="B96" s="26"/>
      <c r="C96" s="186"/>
      <c r="D96" s="190"/>
      <c r="E96" s="190"/>
      <c r="F96" s="190"/>
    </row>
    <row r="97" spans="2:6" ht="27" customHeight="1" x14ac:dyDescent="0.2">
      <c r="B97" s="26">
        <v>35</v>
      </c>
      <c r="C97" s="188" t="s">
        <v>266</v>
      </c>
      <c r="D97" s="193">
        <f>H64</f>
        <v>1375713.3311999999</v>
      </c>
      <c r="E97" s="188"/>
      <c r="F97" s="188"/>
    </row>
    <row r="98" spans="2:6" ht="27" customHeight="1" x14ac:dyDescent="0.2">
      <c r="B98" s="26">
        <v>36</v>
      </c>
      <c r="C98" s="188"/>
      <c r="D98" s="188"/>
      <c r="E98" s="193">
        <f>H63</f>
        <v>429910.41599999997</v>
      </c>
      <c r="F98" s="193">
        <f>D97-E98</f>
        <v>945802.91519999993</v>
      </c>
    </row>
    <row r="99" spans="2:6" ht="27" customHeight="1" x14ac:dyDescent="0.2">
      <c r="B99" s="26"/>
      <c r="C99" s="188"/>
      <c r="D99" s="188"/>
      <c r="E99" s="188"/>
      <c r="F99" s="188"/>
    </row>
    <row r="100" spans="2:6" ht="27" customHeight="1" x14ac:dyDescent="0.2">
      <c r="B100" s="26">
        <v>37</v>
      </c>
      <c r="C100" s="186" t="s">
        <v>221</v>
      </c>
      <c r="D100" s="193">
        <f>I64</f>
        <v>4140135.9359999998</v>
      </c>
      <c r="E100" s="186"/>
      <c r="F100" s="186"/>
    </row>
    <row r="101" spans="2:6" ht="27" customHeight="1" x14ac:dyDescent="0.2">
      <c r="B101" s="26">
        <v>38</v>
      </c>
      <c r="C101" s="186"/>
      <c r="D101" s="186"/>
      <c r="E101" s="193">
        <f>I63</f>
        <v>1293792.48</v>
      </c>
      <c r="F101" s="193">
        <f>D100-E101</f>
        <v>2846343.4559999998</v>
      </c>
    </row>
    <row r="102" spans="2:6" ht="27" customHeight="1" x14ac:dyDescent="0.2">
      <c r="B102" s="26"/>
      <c r="C102" s="186"/>
      <c r="D102" s="186"/>
      <c r="E102" s="186"/>
      <c r="F102" s="186"/>
    </row>
    <row r="103" spans="2:6" ht="27" customHeight="1" x14ac:dyDescent="0.2">
      <c r="B103" s="26">
        <v>39</v>
      </c>
      <c r="C103" s="186" t="s">
        <v>220</v>
      </c>
      <c r="D103" s="193">
        <f>J64</f>
        <v>1083017.952</v>
      </c>
      <c r="E103" s="186"/>
      <c r="F103" s="186"/>
    </row>
    <row r="104" spans="2:6" ht="27" customHeight="1" x14ac:dyDescent="0.2">
      <c r="B104" s="26">
        <v>40</v>
      </c>
      <c r="C104" s="186"/>
      <c r="D104" s="186"/>
      <c r="E104" s="193">
        <f>J63</f>
        <v>338443.11</v>
      </c>
      <c r="F104" s="193">
        <f>D103-E104</f>
        <v>744574.84200000006</v>
      </c>
    </row>
    <row r="105" spans="2:6" ht="27" customHeight="1" x14ac:dyDescent="0.2">
      <c r="B105" s="26"/>
      <c r="C105" s="186"/>
      <c r="D105" s="186"/>
      <c r="E105" s="186"/>
      <c r="F105" s="186"/>
    </row>
    <row r="106" spans="2:6" ht="27" customHeight="1" x14ac:dyDescent="0.2">
      <c r="B106" s="26">
        <v>41</v>
      </c>
      <c r="C106" s="186" t="s">
        <v>219</v>
      </c>
      <c r="D106" s="193">
        <f>K64</f>
        <v>492802.25280000002</v>
      </c>
      <c r="E106" s="186"/>
      <c r="F106" s="186"/>
    </row>
    <row r="107" spans="2:6" ht="27" customHeight="1" x14ac:dyDescent="0.2">
      <c r="B107" s="26">
        <v>42</v>
      </c>
      <c r="C107" s="186"/>
      <c r="D107" s="186"/>
      <c r="E107" s="193">
        <f>K63</f>
        <v>154000.70399999997</v>
      </c>
      <c r="F107" s="193">
        <f>D106-E107</f>
        <v>338801.54880000005</v>
      </c>
    </row>
    <row r="108" spans="2:6" ht="27" customHeight="1" x14ac:dyDescent="0.2">
      <c r="B108" s="26"/>
      <c r="C108" s="186"/>
      <c r="D108" s="186"/>
      <c r="E108" s="186"/>
      <c r="F108" s="186"/>
    </row>
    <row r="109" spans="2:6" ht="27" customHeight="1" x14ac:dyDescent="0.2">
      <c r="B109" s="26">
        <v>43</v>
      </c>
      <c r="C109" s="186" t="s">
        <v>218</v>
      </c>
      <c r="D109" s="193">
        <f>L64</f>
        <v>210091.96799999999</v>
      </c>
      <c r="E109" s="186"/>
      <c r="F109" s="186"/>
    </row>
    <row r="110" spans="2:6" ht="27" customHeight="1" x14ac:dyDescent="0.2">
      <c r="B110" s="26">
        <v>44</v>
      </c>
      <c r="C110" s="186"/>
      <c r="D110" s="186"/>
      <c r="E110" s="193">
        <f>L63</f>
        <v>65653.740000000005</v>
      </c>
      <c r="F110" s="193">
        <f>D109-E110</f>
        <v>144438.228</v>
      </c>
    </row>
    <row r="111" spans="2:6" ht="27" customHeight="1" x14ac:dyDescent="0.2">
      <c r="B111" s="26"/>
      <c r="C111" s="186"/>
      <c r="D111" s="186"/>
      <c r="E111" s="186"/>
      <c r="F111" s="186"/>
    </row>
    <row r="112" spans="2:6" ht="27" customHeight="1" x14ac:dyDescent="0.2">
      <c r="B112" s="155"/>
      <c r="C112" s="155"/>
      <c r="D112" s="155"/>
      <c r="E112" s="155"/>
      <c r="F112" s="155"/>
    </row>
    <row r="113" spans="2:6" ht="27" customHeight="1" x14ac:dyDescent="0.2">
      <c r="B113" s="155"/>
      <c r="C113" s="155"/>
      <c r="D113" s="155"/>
      <c r="E113" s="155"/>
      <c r="F113" s="155"/>
    </row>
    <row r="114" spans="2:6" ht="27" customHeight="1" x14ac:dyDescent="0.2">
      <c r="B114" s="155"/>
      <c r="C114" s="155"/>
      <c r="D114" s="155"/>
      <c r="E114" s="155"/>
      <c r="F114" s="155"/>
    </row>
    <row r="115" spans="2:6" ht="27" customHeight="1" x14ac:dyDescent="0.2">
      <c r="B115" s="192" t="s">
        <v>341</v>
      </c>
    </row>
    <row r="116" spans="2:6" ht="27" customHeight="1" x14ac:dyDescent="0.2">
      <c r="B116" s="203"/>
      <c r="C116" s="186"/>
      <c r="D116" s="228" t="s">
        <v>217</v>
      </c>
      <c r="E116" s="228" t="s">
        <v>216</v>
      </c>
      <c r="F116" s="228" t="s">
        <v>50</v>
      </c>
    </row>
    <row r="117" spans="2:6" ht="27" customHeight="1" x14ac:dyDescent="0.2">
      <c r="B117" s="198"/>
      <c r="C117" s="186"/>
      <c r="D117" s="190"/>
      <c r="E117" s="190"/>
      <c r="F117" s="190"/>
    </row>
    <row r="118" spans="2:6" ht="27" customHeight="1" x14ac:dyDescent="0.2">
      <c r="B118" s="198">
        <v>45</v>
      </c>
      <c r="C118" s="188" t="s">
        <v>215</v>
      </c>
      <c r="D118" s="187">
        <f>N64</f>
        <v>634143.74399999995</v>
      </c>
      <c r="E118" s="188"/>
      <c r="F118" s="188"/>
    </row>
    <row r="119" spans="2:6" ht="27" customHeight="1" x14ac:dyDescent="0.2">
      <c r="B119" s="198">
        <v>46</v>
      </c>
      <c r="C119" s="188"/>
      <c r="D119" s="188"/>
      <c r="E119" s="187">
        <f>N63</f>
        <v>198169.92</v>
      </c>
      <c r="F119" s="189">
        <f>D118-E119</f>
        <v>435973.82399999991</v>
      </c>
    </row>
    <row r="120" spans="2:6" ht="27" customHeight="1" x14ac:dyDescent="0.2">
      <c r="B120" s="198"/>
      <c r="C120" s="188"/>
      <c r="D120" s="188"/>
      <c r="E120" s="188"/>
      <c r="F120" s="188"/>
    </row>
    <row r="121" spans="2:6" ht="27" customHeight="1" x14ac:dyDescent="0.2">
      <c r="B121" s="198">
        <v>47</v>
      </c>
      <c r="C121" s="186" t="s">
        <v>214</v>
      </c>
      <c r="D121" s="187">
        <f>O64</f>
        <v>3541585.4207999995</v>
      </c>
      <c r="E121" s="186"/>
      <c r="F121" s="186"/>
    </row>
    <row r="122" spans="2:6" ht="27" customHeight="1" x14ac:dyDescent="0.2">
      <c r="B122" s="198">
        <v>48</v>
      </c>
      <c r="C122" s="186"/>
      <c r="D122" s="186"/>
      <c r="E122" s="187">
        <f>O63</f>
        <v>1106745.4439999999</v>
      </c>
      <c r="F122" s="187">
        <f>D121-E122</f>
        <v>2434839.9767999994</v>
      </c>
    </row>
    <row r="123" spans="2:6" ht="27" customHeight="1" x14ac:dyDescent="0.2">
      <c r="B123" s="198"/>
      <c r="C123" s="186"/>
      <c r="D123" s="186"/>
      <c r="E123" s="186"/>
      <c r="F123" s="186"/>
    </row>
    <row r="124" spans="2:6" ht="27" customHeight="1" x14ac:dyDescent="0.2"/>
    <row r="125" spans="2:6" ht="27" customHeight="1" x14ac:dyDescent="0.2"/>
    <row r="126" spans="2:6" ht="27" customHeight="1" x14ac:dyDescent="0.2"/>
    <row r="127" spans="2:6" ht="27" customHeight="1" x14ac:dyDescent="0.2"/>
    <row r="128" spans="2:6" ht="27" customHeight="1" x14ac:dyDescent="0.2">
      <c r="B128" s="114" t="s">
        <v>298</v>
      </c>
    </row>
    <row r="129" spans="2:6" ht="27" customHeight="1" x14ac:dyDescent="0.2">
      <c r="B129" s="114"/>
    </row>
    <row r="130" spans="2:6" ht="27" customHeight="1" x14ac:dyDescent="0.2">
      <c r="B130" s="192" t="s">
        <v>299</v>
      </c>
    </row>
    <row r="131" spans="2:6" ht="27" customHeight="1" x14ac:dyDescent="0.2">
      <c r="B131" s="203"/>
      <c r="C131" s="202"/>
      <c r="D131" s="201" t="s">
        <v>217</v>
      </c>
      <c r="E131" s="201" t="s">
        <v>216</v>
      </c>
      <c r="F131" s="201" t="s">
        <v>50</v>
      </c>
    </row>
    <row r="132" spans="2:6" ht="27" customHeight="1" x14ac:dyDescent="0.2">
      <c r="B132" s="198"/>
      <c r="C132" s="197"/>
      <c r="D132" s="190"/>
      <c r="E132" s="190"/>
      <c r="F132" s="190"/>
    </row>
    <row r="133" spans="2:6" ht="27" customHeight="1" x14ac:dyDescent="0.2">
      <c r="B133" s="198">
        <v>49</v>
      </c>
      <c r="C133" s="199" t="s">
        <v>22</v>
      </c>
      <c r="D133" s="190">
        <f>E73</f>
        <v>44210469.887999997</v>
      </c>
      <c r="E133" s="190"/>
      <c r="F133" s="190"/>
    </row>
    <row r="134" spans="2:6" ht="27" customHeight="1" x14ac:dyDescent="0.2">
      <c r="B134" s="198">
        <v>50</v>
      </c>
      <c r="C134" s="199"/>
      <c r="D134" s="190"/>
      <c r="E134" s="190">
        <f>E72</f>
        <v>13815771.84</v>
      </c>
      <c r="F134" s="190">
        <f>D133-E134</f>
        <v>30394698.047999997</v>
      </c>
    </row>
    <row r="135" spans="2:6" ht="27" customHeight="1" x14ac:dyDescent="0.2">
      <c r="B135" s="198"/>
      <c r="C135" s="200"/>
      <c r="D135" s="190"/>
      <c r="E135" s="190"/>
      <c r="F135" s="190"/>
    </row>
    <row r="136" spans="2:6" ht="27" customHeight="1" x14ac:dyDescent="0.2">
      <c r="B136" s="198">
        <v>51</v>
      </c>
      <c r="C136" s="199" t="s">
        <v>331</v>
      </c>
      <c r="D136" s="190">
        <f>F73</f>
        <v>14518441.728</v>
      </c>
      <c r="E136" s="190"/>
      <c r="F136" s="190"/>
    </row>
    <row r="137" spans="2:6" ht="27" customHeight="1" x14ac:dyDescent="0.2">
      <c r="B137" s="198">
        <v>52</v>
      </c>
      <c r="C137" s="199"/>
      <c r="D137" s="190"/>
      <c r="E137" s="190">
        <f>F72</f>
        <v>4537013.04</v>
      </c>
      <c r="F137" s="190">
        <f>D136-E137</f>
        <v>9981428.688000001</v>
      </c>
    </row>
    <row r="138" spans="2:6" ht="27" customHeight="1" x14ac:dyDescent="0.2">
      <c r="B138" s="198"/>
      <c r="C138" s="199"/>
      <c r="D138" s="190"/>
      <c r="E138" s="190"/>
      <c r="F138" s="190"/>
    </row>
    <row r="139" spans="2:6" ht="27" customHeight="1" x14ac:dyDescent="0.2">
      <c r="B139" s="198">
        <v>53</v>
      </c>
      <c r="C139" s="199" t="s">
        <v>323</v>
      </c>
      <c r="D139" s="190">
        <f>G73</f>
        <v>46645550.783999994</v>
      </c>
      <c r="E139" s="190"/>
      <c r="F139" s="190"/>
    </row>
    <row r="140" spans="2:6" ht="27" customHeight="1" x14ac:dyDescent="0.2">
      <c r="B140" s="198">
        <v>54</v>
      </c>
      <c r="C140" s="199"/>
      <c r="D140" s="190"/>
      <c r="E140" s="190">
        <f>G72</f>
        <v>14576734.619999999</v>
      </c>
      <c r="F140" s="190">
        <f>D139-E140</f>
        <v>32068816.163999997</v>
      </c>
    </row>
    <row r="141" spans="2:6" ht="27" customHeight="1" x14ac:dyDescent="0.2">
      <c r="B141" s="198"/>
      <c r="C141" s="197"/>
      <c r="D141" s="190"/>
      <c r="E141" s="196"/>
      <c r="F141" s="196"/>
    </row>
    <row r="142" spans="2:6" ht="27" customHeight="1" x14ac:dyDescent="0.2">
      <c r="B142" s="74"/>
      <c r="C142" s="225"/>
      <c r="D142" s="226"/>
      <c r="E142" s="227"/>
      <c r="F142" s="227"/>
    </row>
    <row r="143" spans="2:6" ht="27" customHeight="1" x14ac:dyDescent="0.2">
      <c r="B143" s="74"/>
      <c r="C143" s="225"/>
      <c r="D143" s="226"/>
      <c r="E143" s="227"/>
      <c r="F143" s="227"/>
    </row>
    <row r="144" spans="2:6" ht="27" customHeight="1" x14ac:dyDescent="0.2"/>
    <row r="145" spans="2:6" ht="27" customHeight="1" x14ac:dyDescent="0.2">
      <c r="B145" s="74"/>
      <c r="C145" s="225"/>
      <c r="D145" s="226"/>
      <c r="E145" s="227"/>
      <c r="F145" s="227"/>
    </row>
    <row r="146" spans="2:6" ht="27" customHeight="1" x14ac:dyDescent="0.2"/>
    <row r="147" spans="2:6" ht="27" customHeight="1" x14ac:dyDescent="0.2">
      <c r="B147" s="195" t="s">
        <v>300</v>
      </c>
      <c r="C147" s="194"/>
      <c r="D147" s="194"/>
      <c r="E147" s="194"/>
      <c r="F147" s="194"/>
    </row>
    <row r="148" spans="2:6" ht="27" customHeight="1" x14ac:dyDescent="0.2">
      <c r="B148" s="23"/>
      <c r="C148" s="186"/>
      <c r="D148" s="228" t="s">
        <v>217</v>
      </c>
      <c r="E148" s="228" t="s">
        <v>216</v>
      </c>
      <c r="F148" s="228" t="s">
        <v>50</v>
      </c>
    </row>
    <row r="149" spans="2:6" ht="27" customHeight="1" x14ac:dyDescent="0.2">
      <c r="B149" s="26"/>
      <c r="C149" s="186"/>
      <c r="D149" s="190"/>
      <c r="E149" s="190"/>
      <c r="F149" s="190"/>
    </row>
    <row r="150" spans="2:6" ht="27" customHeight="1" x14ac:dyDescent="0.2">
      <c r="B150" s="26">
        <v>55</v>
      </c>
      <c r="C150" s="188" t="s">
        <v>266</v>
      </c>
      <c r="D150" s="193">
        <f>H73</f>
        <v>1996434.0863999999</v>
      </c>
      <c r="E150" s="188"/>
      <c r="F150" s="188"/>
    </row>
    <row r="151" spans="2:6" ht="27" customHeight="1" x14ac:dyDescent="0.2">
      <c r="B151" s="26">
        <v>56</v>
      </c>
      <c r="C151" s="188"/>
      <c r="D151" s="188"/>
      <c r="E151" s="193">
        <f>H72</f>
        <v>623885.652</v>
      </c>
      <c r="F151" s="193">
        <f>D150-E151</f>
        <v>1372548.4343999999</v>
      </c>
    </row>
    <row r="152" spans="2:6" ht="27" customHeight="1" x14ac:dyDescent="0.2">
      <c r="B152" s="26"/>
      <c r="C152" s="188"/>
      <c r="D152" s="188"/>
      <c r="E152" s="188"/>
      <c r="F152" s="188"/>
    </row>
    <row r="153" spans="2:6" ht="27" customHeight="1" x14ac:dyDescent="0.2">
      <c r="B153" s="26">
        <v>57</v>
      </c>
      <c r="C153" s="186" t="s">
        <v>221</v>
      </c>
      <c r="D153" s="193">
        <f>I73</f>
        <v>4415271.5520000001</v>
      </c>
      <c r="E153" s="186"/>
      <c r="F153" s="186"/>
    </row>
    <row r="154" spans="2:6" ht="27" customHeight="1" x14ac:dyDescent="0.2">
      <c r="B154" s="26">
        <v>58</v>
      </c>
      <c r="C154" s="186"/>
      <c r="D154" s="186"/>
      <c r="E154" s="193">
        <f>I72</f>
        <v>1379772.36</v>
      </c>
      <c r="F154" s="193">
        <f>D153-E154</f>
        <v>3035499.1919999998</v>
      </c>
    </row>
    <row r="155" spans="2:6" ht="27" customHeight="1" x14ac:dyDescent="0.2">
      <c r="B155" s="26"/>
      <c r="C155" s="186"/>
      <c r="D155" s="186"/>
      <c r="E155" s="186"/>
      <c r="F155" s="186"/>
    </row>
    <row r="156" spans="2:6" ht="27" customHeight="1" x14ac:dyDescent="0.2">
      <c r="B156" s="26">
        <v>59</v>
      </c>
      <c r="C156" s="186" t="s">
        <v>220</v>
      </c>
      <c r="D156" s="193">
        <f>J73</f>
        <v>1941669.1439999999</v>
      </c>
      <c r="E156" s="186"/>
      <c r="F156" s="186"/>
    </row>
    <row r="157" spans="2:6" ht="27" customHeight="1" x14ac:dyDescent="0.2">
      <c r="B157" s="26">
        <v>60</v>
      </c>
      <c r="C157" s="186"/>
      <c r="D157" s="186"/>
      <c r="E157" s="193">
        <f>J72</f>
        <v>606771.60749999993</v>
      </c>
      <c r="F157" s="193">
        <f>D156-E157</f>
        <v>1334897.5364999999</v>
      </c>
    </row>
    <row r="158" spans="2:6" ht="27" customHeight="1" x14ac:dyDescent="0.2">
      <c r="B158" s="26"/>
      <c r="C158" s="186"/>
      <c r="D158" s="186"/>
      <c r="E158" s="186"/>
      <c r="F158" s="186"/>
    </row>
    <row r="159" spans="2:6" ht="27" customHeight="1" x14ac:dyDescent="0.2">
      <c r="B159" s="26">
        <v>61</v>
      </c>
      <c r="C159" s="186" t="s">
        <v>219</v>
      </c>
      <c r="D159" s="193">
        <f>K73</f>
        <v>764875.16159999999</v>
      </c>
      <c r="E159" s="186"/>
      <c r="F159" s="186"/>
    </row>
    <row r="160" spans="2:6" ht="27" customHeight="1" x14ac:dyDescent="0.2">
      <c r="B160" s="26">
        <v>62</v>
      </c>
      <c r="C160" s="186"/>
      <c r="D160" s="186"/>
      <c r="E160" s="193">
        <f>K72</f>
        <v>239023.48799999998</v>
      </c>
      <c r="F160" s="193">
        <f>D159-E160</f>
        <v>525851.67359999998</v>
      </c>
    </row>
    <row r="161" spans="2:6" ht="27" customHeight="1" x14ac:dyDescent="0.2">
      <c r="B161" s="26"/>
      <c r="C161" s="186"/>
      <c r="D161" s="186"/>
      <c r="E161" s="186"/>
      <c r="F161" s="186"/>
    </row>
    <row r="162" spans="2:6" ht="27" customHeight="1" x14ac:dyDescent="0.2">
      <c r="B162" s="26">
        <v>63</v>
      </c>
      <c r="C162" s="186" t="s">
        <v>218</v>
      </c>
      <c r="D162" s="193">
        <f>L73</f>
        <v>549829.29599999997</v>
      </c>
      <c r="E162" s="186"/>
      <c r="F162" s="186"/>
    </row>
    <row r="163" spans="2:6" ht="27" customHeight="1" x14ac:dyDescent="0.2">
      <c r="B163" s="26">
        <v>64</v>
      </c>
      <c r="C163" s="186"/>
      <c r="D163" s="186"/>
      <c r="E163" s="193">
        <f>L72</f>
        <v>171821.65499999997</v>
      </c>
      <c r="F163" s="193">
        <f>D162-E163</f>
        <v>378007.641</v>
      </c>
    </row>
    <row r="164" spans="2:6" ht="27" customHeight="1" x14ac:dyDescent="0.2">
      <c r="B164" s="26"/>
      <c r="C164" s="186"/>
      <c r="D164" s="186"/>
      <c r="E164" s="186"/>
      <c r="F164" s="186"/>
    </row>
    <row r="165" spans="2:6" ht="27" customHeight="1" x14ac:dyDescent="0.2">
      <c r="B165" s="155"/>
      <c r="C165" s="155"/>
      <c r="D165" s="155"/>
      <c r="E165" s="155"/>
      <c r="F165" s="155"/>
    </row>
    <row r="166" spans="2:6" ht="27" customHeight="1" x14ac:dyDescent="0.2">
      <c r="B166" s="192" t="s">
        <v>342</v>
      </c>
    </row>
    <row r="167" spans="2:6" ht="27" customHeight="1" x14ac:dyDescent="0.2">
      <c r="B167" s="203"/>
      <c r="C167" s="186"/>
      <c r="D167" s="228" t="s">
        <v>217</v>
      </c>
      <c r="E167" s="228" t="s">
        <v>216</v>
      </c>
      <c r="F167" s="228" t="s">
        <v>50</v>
      </c>
    </row>
    <row r="168" spans="2:6" ht="27" customHeight="1" x14ac:dyDescent="0.2">
      <c r="B168" s="198"/>
      <c r="C168" s="186"/>
      <c r="D168" s="190"/>
      <c r="E168" s="190"/>
      <c r="F168" s="190"/>
    </row>
    <row r="169" spans="2:6" ht="27" customHeight="1" x14ac:dyDescent="0.2">
      <c r="B169" s="198">
        <v>65</v>
      </c>
      <c r="C169" s="188" t="s">
        <v>215</v>
      </c>
      <c r="D169" s="187">
        <f>N73</f>
        <v>838372.60800000001</v>
      </c>
      <c r="E169" s="188"/>
      <c r="F169" s="188"/>
    </row>
    <row r="170" spans="2:6" ht="27" customHeight="1" x14ac:dyDescent="0.2">
      <c r="B170" s="198">
        <v>66</v>
      </c>
      <c r="C170" s="188"/>
      <c r="D170" s="188"/>
      <c r="E170" s="187">
        <f>N72</f>
        <v>261991.44</v>
      </c>
      <c r="F170" s="189">
        <f>D169-E170</f>
        <v>576381.16800000006</v>
      </c>
    </row>
    <row r="171" spans="2:6" ht="27" customHeight="1" x14ac:dyDescent="0.2">
      <c r="B171" s="198"/>
      <c r="C171" s="188"/>
      <c r="D171" s="188"/>
      <c r="E171" s="188"/>
      <c r="F171" s="188"/>
    </row>
    <row r="172" spans="2:6" ht="27" customHeight="1" x14ac:dyDescent="0.2">
      <c r="B172" s="198">
        <v>67</v>
      </c>
      <c r="C172" s="186" t="s">
        <v>214</v>
      </c>
      <c r="D172" s="187">
        <f>O73</f>
        <v>4406776.6175999995</v>
      </c>
      <c r="E172" s="186"/>
      <c r="F172" s="186"/>
    </row>
    <row r="173" spans="2:6" ht="27" customHeight="1" x14ac:dyDescent="0.2">
      <c r="B173" s="198">
        <v>68</v>
      </c>
      <c r="C173" s="186"/>
      <c r="D173" s="186"/>
      <c r="E173" s="187">
        <f>O72</f>
        <v>1377117.693</v>
      </c>
      <c r="F173" s="187">
        <f>D172-E173</f>
        <v>3029658.9245999996</v>
      </c>
    </row>
    <row r="174" spans="2:6" ht="27" customHeight="1" x14ac:dyDescent="0.2">
      <c r="B174" s="198"/>
      <c r="C174" s="186"/>
      <c r="D174" s="186"/>
      <c r="E174" s="186"/>
      <c r="F174" s="186"/>
    </row>
  </sheetData>
  <mergeCells count="1">
    <mergeCell ref="H7:I7"/>
  </mergeCells>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vt:lpstr>
      <vt:lpstr>MgSO4</vt:lpstr>
      <vt:lpstr>Oxytocin</vt:lpstr>
      <vt:lpstr>Misoprostol</vt:lpstr>
      <vt:lpstr>MgSO4 Cost</vt:lpstr>
      <vt:lpstr>Oxytocin Cost</vt:lpstr>
      <vt:lpstr>Misoprostol Cost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Courtney Chang</dc:creator>
  <cp:lastModifiedBy>Elizabeth Hurwitz</cp:lastModifiedBy>
  <dcterms:created xsi:type="dcterms:W3CDTF">2014-10-01T19:24:29Z</dcterms:created>
  <dcterms:modified xsi:type="dcterms:W3CDTF">2015-12-15T18:38:42Z</dcterms:modified>
</cp:coreProperties>
</file>